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Sheet4" sheetId="1" r:id="rId1"/>
  </sheets>
  <externalReferences>
    <externalReference r:id="rId4"/>
    <externalReference r:id="rId5"/>
  </externalReferences>
  <definedNames>
    <definedName name="_Fill" hidden="1">#REF!</definedName>
    <definedName name="_ma153">#REF!</definedName>
    <definedName name="_ma511">#REF!</definedName>
    <definedName name="BKXH">#REF!</definedName>
    <definedName name="BKXUAT">#REF!</definedName>
    <definedName name="Bust">'[1]XL4Poppy'!$C$31</definedName>
    <definedName name="CHITIET131">#REF!</definedName>
    <definedName name="CHITIET141">#REF!</definedName>
    <definedName name="CHITIET152">#REF!</definedName>
    <definedName name="Continue">'[1]XL4Poppy'!$C$9</definedName>
    <definedName name="cv">'[2]gvl'!$N$17</definedName>
    <definedName name="dd1x2">'[2]gvl'!$N$9</definedName>
    <definedName name="DSACHGIA">#REF!</definedName>
    <definedName name="mankc">#REF!</definedName>
    <definedName name="matk">#REF!</definedName>
    <definedName name="nuoc">'[2]gvl'!$N$38</definedName>
    <definedName name="psno152">#REF!</definedName>
    <definedName name="slnkc">#REF!</definedName>
    <definedName name="xm">'[2]gvl'!$N$16</definedName>
  </definedNames>
  <calcPr fullCalcOnLoad="1"/>
</workbook>
</file>

<file path=xl/sharedStrings.xml><?xml version="1.0" encoding="utf-8"?>
<sst xmlns="http://schemas.openxmlformats.org/spreadsheetml/2006/main" count="280" uniqueCount="82">
  <si>
    <t>ĐIỂM TBC TOÀN KHOÁ - LỚP T09X12A</t>
  </si>
  <si>
    <t>GVCN : ĐINH NGỌC HOÀ</t>
  </si>
  <si>
    <t>TT</t>
  </si>
  <si>
    <t xml:space="preserve">M· 
HS </t>
  </si>
  <si>
    <t>HỌ VÀ TÊN</t>
  </si>
  <si>
    <t>VẬT LIỆU XD (H.LƯƠNG)</t>
  </si>
  <si>
    <t>CƠ LÝ THUYẾT</t>
  </si>
  <si>
    <t>ANH VĂN 1</t>
  </si>
  <si>
    <t>HÌNH HỌA (Đ.N.HÒA)</t>
  </si>
  <si>
    <t>VẼ KT (Đ.N.HÒA)</t>
  </si>
  <si>
    <t>SỨC BỀN VL (T.T.TRẦU)</t>
  </si>
  <si>
    <t>ĐAVKT</t>
  </si>
  <si>
    <t>ĐTBC HK1                2009-2010</t>
  </si>
  <si>
    <t xml:space="preserve">XẾP LOẠI </t>
  </si>
  <si>
    <t>TIN HỌC ĐC (N.M.HÒA)</t>
  </si>
  <si>
    <t>ANH VĂN 2 (B.N.TUÂN)</t>
  </si>
  <si>
    <t>CƠ KC    (T.T.TRẦU)</t>
  </si>
  <si>
    <t>GD PHÁP LUẬT (N.T.NGA)</t>
  </si>
  <si>
    <t>CHÍNH TRỊ (N.T.TIẾN)</t>
  </si>
  <si>
    <t>CẤU TẠO KT (Đ.N.HÒA)</t>
  </si>
  <si>
    <t>ĐIỆN KT (N.Đ.THÀNH)</t>
  </si>
  <si>
    <t>GD THỂ CHẤT (N.D.MỘC)</t>
  </si>
  <si>
    <t>GD QUỐC PHÒNG</t>
  </si>
  <si>
    <t>ĐA  CẤU TẠO KT</t>
  </si>
  <si>
    <t>ĐTBC HK 2                      2009-2010</t>
  </si>
  <si>
    <t>ĐTBC NĂM 1                 2009-2010</t>
  </si>
  <si>
    <t>CTN &amp; MT (X.TRÀ)</t>
  </si>
  <si>
    <t>NLTK                          KIẾN TRÚC                    (H.NINH)</t>
  </si>
  <si>
    <t>TRẮC ĐỊA (T.TÁM)</t>
  </si>
  <si>
    <t>KẾT CẤU XD (H.TÂM)</t>
  </si>
  <si>
    <t>TT TNGHỀ</t>
  </si>
  <si>
    <t>ĐTBC HK 1                      2010-2011</t>
  </si>
  <si>
    <t>AUTOCAD (H.DŨNG)</t>
  </si>
  <si>
    <t>BẢO HỘ &amp; ATLĐ (V.HỌC)</t>
  </si>
  <si>
    <t>DỰ TOÁN (H.DŨNG)</t>
  </si>
  <si>
    <t>TỔ CHỨC TC (T.HẢI)</t>
  </si>
  <si>
    <t>KỸ THUẬT TC 1 (V.HỌC)</t>
  </si>
  <si>
    <t>KỸ THUẬT TC 2 (T.HẢI)</t>
  </si>
  <si>
    <t>QUẢN TRỊ DN (C.VINH)</t>
  </si>
  <si>
    <t>ĐA TKKT</t>
  </si>
  <si>
    <t>ĐA KTTC 1</t>
  </si>
  <si>
    <t>ĐA BTCT</t>
  </si>
  <si>
    <t>ĐA TCTC</t>
  </si>
  <si>
    <t>CAN HỌA</t>
  </si>
  <si>
    <t>BCTTTN</t>
  </si>
  <si>
    <t>ĐTBC HK2                     2010-2011</t>
  </si>
  <si>
    <t>ĐTBC NĂM 2                     2010-2011</t>
  </si>
  <si>
    <t>ĐTBC                    TOÀN KHÓA</t>
  </si>
  <si>
    <t>TB</t>
  </si>
  <si>
    <t>T1</t>
  </si>
  <si>
    <t>T2</t>
  </si>
  <si>
    <t>T</t>
  </si>
  <si>
    <t>TK1</t>
  </si>
  <si>
    <t>TK2</t>
  </si>
  <si>
    <t>TKC</t>
  </si>
  <si>
    <t>TK</t>
  </si>
  <si>
    <t>L1</t>
  </si>
  <si>
    <t>L2</t>
  </si>
  <si>
    <t>HT1</t>
  </si>
  <si>
    <t>HT2</t>
  </si>
  <si>
    <t>TH</t>
  </si>
  <si>
    <t>4.5/4.5/7</t>
  </si>
  <si>
    <t>Huy</t>
  </si>
  <si>
    <t>T09A010613</t>
  </si>
  <si>
    <t>kđtc</t>
  </si>
  <si>
    <t>2/2/6.5</t>
  </si>
  <si>
    <t>4.8/4.8/7.3</t>
  </si>
  <si>
    <t>4/4/6.3</t>
  </si>
  <si>
    <t>3/4.5/5.8</t>
  </si>
  <si>
    <t>3.8/3.8/5</t>
  </si>
  <si>
    <t>CHÍNH TRỊ</t>
  </si>
  <si>
    <t>SBVL+KCBT</t>
  </si>
  <si>
    <t>KTTC+TCTC</t>
  </si>
  <si>
    <t>ĐTB T/NGHIỆP</t>
  </si>
  <si>
    <t>ĐIỂM XL TỐT NGHIỆP</t>
  </si>
  <si>
    <t>XẾP LOẠI TỐT NGHIỆP</t>
  </si>
  <si>
    <t>Nguyễn Thế</t>
  </si>
  <si>
    <t>Tuy Hòa, ngày 25 tháng 6 năm 2015</t>
  </si>
  <si>
    <t>Người lập</t>
  </si>
  <si>
    <t>Nguyễn Thị Hoài Phương</t>
  </si>
  <si>
    <t>P. Trưởng phòng QL Đào tạo</t>
  </si>
  <si>
    <t>Nguyễn Vân Trạm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</si>
</sst>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47">
    <font>
      <sz val="11"/>
      <name val="UVnTime"/>
      <family val="0"/>
    </font>
    <font>
      <sz val="11"/>
      <color indexed="8"/>
      <name val="Calibri"/>
      <family val="2"/>
    </font>
    <font>
      <b/>
      <sz val="20"/>
      <name val="UVnTime"/>
      <family val="0"/>
    </font>
    <font>
      <b/>
      <sz val="11"/>
      <name val=".VnTimeH"/>
      <family val="2"/>
    </font>
    <font>
      <b/>
      <sz val="10"/>
      <name val=".VnTimeH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name val="UVnTime"/>
      <family val="0"/>
    </font>
    <font>
      <b/>
      <sz val="10"/>
      <name val="UVnTime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UVnTime"/>
      <family val="0"/>
    </font>
    <font>
      <sz val="12"/>
      <name val="Tahoma"/>
      <family val="2"/>
    </font>
    <font>
      <sz val="12"/>
      <color indexed="8"/>
      <name val="Tahoma"/>
      <family val="2"/>
    </font>
    <font>
      <i/>
      <sz val="12"/>
      <name val="Tahoma"/>
      <family val="2"/>
    </font>
    <font>
      <b/>
      <sz val="12"/>
      <name val="Tahoma"/>
      <family val="2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UVnTim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9" fillId="0" borderId="0">
      <alignment/>
      <protection/>
    </xf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>
      <alignment/>
      <protection/>
    </xf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/>
    </xf>
    <xf numFmtId="0" fontId="6" fillId="24" borderId="11" xfId="0" applyFont="1" applyFill="1" applyBorder="1" applyAlignment="1">
      <alignment horizontal="center" vertical="center" textRotation="90" wrapText="1"/>
    </xf>
    <xf numFmtId="0" fontId="8" fillId="7" borderId="12" xfId="0" applyFont="1" applyFill="1" applyBorder="1" applyAlignment="1">
      <alignment horizontal="center" vertical="center" textRotation="90" wrapText="1"/>
    </xf>
    <xf numFmtId="0" fontId="8" fillId="7" borderId="12" xfId="0" applyFont="1" applyFill="1" applyBorder="1" applyAlignment="1">
      <alignment horizontal="center" vertical="center" textRotation="90"/>
    </xf>
    <xf numFmtId="0" fontId="7" fillId="24" borderId="12" xfId="0" applyFont="1" applyFill="1" applyBorder="1" applyAlignment="1">
      <alignment horizontal="center" vertical="center" textRotation="90" wrapText="1"/>
    </xf>
    <xf numFmtId="0" fontId="7" fillId="7" borderId="12" xfId="0" applyFont="1" applyFill="1" applyBorder="1" applyAlignment="1">
      <alignment horizontal="center" vertical="center" textRotation="90" wrapText="1"/>
    </xf>
    <xf numFmtId="0" fontId="7" fillId="7" borderId="12" xfId="0" applyFont="1" applyFill="1" applyBorder="1" applyAlignment="1">
      <alignment horizontal="center" vertical="center" textRotation="90"/>
    </xf>
    <xf numFmtId="0" fontId="7" fillId="24" borderId="12" xfId="0" applyFont="1" applyFill="1" applyBorder="1" applyAlignment="1">
      <alignment horizontal="center" vertical="center" textRotation="90"/>
    </xf>
    <xf numFmtId="0" fontId="7" fillId="24" borderId="11" xfId="0" applyFont="1" applyFill="1" applyBorder="1" applyAlignment="1">
      <alignment horizontal="center" vertical="center" textRotation="90" wrapText="1"/>
    </xf>
    <xf numFmtId="0" fontId="7" fillId="24" borderId="11" xfId="0" applyFont="1" applyFill="1" applyBorder="1" applyAlignment="1">
      <alignment horizontal="center" vertical="center" textRotation="90"/>
    </xf>
    <xf numFmtId="1" fontId="9" fillId="24" borderId="13" xfId="0" applyNumberFormat="1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"/>
    </xf>
    <xf numFmtId="1" fontId="9" fillId="7" borderId="11" xfId="0" applyNumberFormat="1" applyFont="1" applyFill="1" applyBorder="1" applyAlignment="1">
      <alignment horizontal="center"/>
    </xf>
    <xf numFmtId="1" fontId="10" fillId="24" borderId="13" xfId="0" applyNumberFormat="1" applyFont="1" applyFill="1" applyBorder="1" applyAlignment="1">
      <alignment horizontal="center"/>
    </xf>
    <xf numFmtId="1" fontId="10" fillId="24" borderId="11" xfId="0" applyNumberFormat="1" applyFont="1" applyFill="1" applyBorder="1" applyAlignment="1">
      <alignment horizontal="center"/>
    </xf>
    <xf numFmtId="1" fontId="9" fillId="24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24" borderId="13" xfId="0" applyNumberFormat="1" applyFont="1" applyFill="1" applyBorder="1" applyAlignment="1">
      <alignment horizontal="center" vertical="center"/>
    </xf>
    <xf numFmtId="0" fontId="6" fillId="24" borderId="13" xfId="0" applyNumberFormat="1" applyFont="1" applyFill="1" applyBorder="1" applyAlignment="1">
      <alignment horizontal="center" vertical="center"/>
    </xf>
    <xf numFmtId="164" fontId="11" fillId="24" borderId="13" xfId="0" applyNumberFormat="1" applyFont="1" applyFill="1" applyBorder="1" applyAlignment="1">
      <alignment horizontal="center" vertical="center" wrapText="1"/>
    </xf>
    <xf numFmtId="0" fontId="11" fillId="24" borderId="13" xfId="0" applyNumberFormat="1" applyFont="1" applyFill="1" applyBorder="1" applyAlignment="1">
      <alignment horizontal="center" vertical="center" wrapText="1"/>
    </xf>
    <xf numFmtId="164" fontId="13" fillId="25" borderId="13" xfId="0" applyNumberFormat="1" applyFont="1" applyFill="1" applyBorder="1" applyAlignment="1">
      <alignment horizontal="center" vertical="center"/>
    </xf>
    <xf numFmtId="164" fontId="14" fillId="24" borderId="11" xfId="0" applyNumberFormat="1" applyFont="1" applyFill="1" applyBorder="1" applyAlignment="1">
      <alignment horizontal="center" vertical="center"/>
    </xf>
    <xf numFmtId="164" fontId="6" fillId="24" borderId="13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15" fillId="25" borderId="13" xfId="0" applyNumberFormat="1" applyFont="1" applyFill="1" applyBorder="1" applyAlignment="1">
      <alignment horizontal="center" vertical="center"/>
    </xf>
    <xf numFmtId="164" fontId="14" fillId="24" borderId="13" xfId="0" applyNumberFormat="1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/>
    </xf>
    <xf numFmtId="164" fontId="16" fillId="25" borderId="13" xfId="0" applyNumberFormat="1" applyFont="1" applyFill="1" applyBorder="1" applyAlignment="1">
      <alignment horizontal="center" vertical="center"/>
    </xf>
    <xf numFmtId="164" fontId="17" fillId="24" borderId="11" xfId="0" applyNumberFormat="1" applyFont="1" applyFill="1" applyBorder="1" applyAlignment="1">
      <alignment horizontal="center" vertical="center"/>
    </xf>
    <xf numFmtId="0" fontId="6" fillId="25" borderId="13" xfId="0" applyNumberFormat="1" applyFont="1" applyFill="1" applyBorder="1" applyAlignment="1">
      <alignment horizontal="center" vertical="center"/>
    </xf>
    <xf numFmtId="1" fontId="17" fillId="24" borderId="13" xfId="0" applyNumberFormat="1" applyFont="1" applyFill="1" applyBorder="1" applyAlignment="1">
      <alignment horizontal="center" vertical="center"/>
    </xf>
    <xf numFmtId="164" fontId="16" fillId="24" borderId="13" xfId="0" applyNumberFormat="1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/>
    </xf>
    <xf numFmtId="164" fontId="6" fillId="24" borderId="11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/>
    </xf>
    <xf numFmtId="0" fontId="15" fillId="25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textRotation="90" wrapText="1"/>
    </xf>
    <xf numFmtId="1" fontId="6" fillId="24" borderId="11" xfId="0" applyNumberFormat="1" applyFont="1" applyFill="1" applyBorder="1" applyAlignment="1">
      <alignment horizontal="center" vertical="center" textRotation="90" wrapText="1"/>
    </xf>
    <xf numFmtId="0" fontId="7" fillId="24" borderId="11" xfId="0" applyFont="1" applyFill="1" applyBorder="1" applyAlignment="1">
      <alignment horizontal="center" vertical="center" textRotation="90" wrapText="1"/>
    </xf>
    <xf numFmtId="1" fontId="6" fillId="24" borderId="12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164" fontId="11" fillId="0" borderId="20" xfId="0" applyNumberFormat="1" applyFont="1" applyFill="1" applyBorder="1" applyAlignment="1">
      <alignment horizontal="center" vertical="center" textRotation="90" wrapText="1"/>
    </xf>
    <xf numFmtId="1" fontId="39" fillId="0" borderId="11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164" fontId="39" fillId="0" borderId="21" xfId="0" applyNumberFormat="1" applyFont="1" applyFill="1" applyBorder="1" applyAlignment="1">
      <alignment horizontal="center"/>
    </xf>
    <xf numFmtId="0" fontId="39" fillId="7" borderId="2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24" borderId="11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2" fillId="24" borderId="23" xfId="0" applyNumberFormat="1" applyFont="1" applyFill="1" applyBorder="1" applyAlignment="1">
      <alignment horizontal="center" vertical="center"/>
    </xf>
    <xf numFmtId="0" fontId="12" fillId="24" borderId="24" xfId="0" applyNumberFormat="1" applyFont="1" applyFill="1" applyBorder="1" applyAlignment="1">
      <alignment horizontal="center" vertical="center"/>
    </xf>
    <xf numFmtId="0" fontId="39" fillId="24" borderId="13" xfId="0" applyFont="1" applyFill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164" fontId="39" fillId="24" borderId="25" xfId="0" applyNumberFormat="1" applyFont="1" applyFill="1" applyBorder="1" applyAlignment="1">
      <alignment horizontal="center"/>
    </xf>
    <xf numFmtId="0" fontId="39" fillId="24" borderId="25" xfId="0" applyFont="1" applyFill="1" applyBorder="1" applyAlignment="1">
      <alignment horizontal="center"/>
    </xf>
    <xf numFmtId="0" fontId="39" fillId="24" borderId="25" xfId="0" applyFont="1" applyFill="1" applyBorder="1" applyAlignment="1" quotePrefix="1">
      <alignment horizontal="center"/>
    </xf>
    <xf numFmtId="164" fontId="39" fillId="24" borderId="13" xfId="0" applyNumberFormat="1" applyFont="1" applyFill="1" applyBorder="1" applyAlignment="1">
      <alignment horizontal="center"/>
    </xf>
    <xf numFmtId="164" fontId="41" fillId="24" borderId="13" xfId="0" applyNumberFormat="1" applyFont="1" applyFill="1" applyBorder="1" applyAlignment="1" quotePrefix="1">
      <alignment horizontal="center"/>
    </xf>
    <xf numFmtId="0" fontId="39" fillId="11" borderId="25" xfId="0" applyFont="1" applyFill="1" applyBorder="1" applyAlignment="1">
      <alignment horizontal="center"/>
    </xf>
    <xf numFmtId="164" fontId="39" fillId="11" borderId="13" xfId="0" applyNumberFormat="1" applyFont="1" applyFill="1" applyBorder="1" applyAlignment="1">
      <alignment horizontal="center"/>
    </xf>
    <xf numFmtId="164" fontId="41" fillId="11" borderId="13" xfId="0" applyNumberFormat="1" applyFont="1" applyFill="1" applyBorder="1" applyAlignment="1" quotePrefix="1">
      <alignment horizontal="center"/>
    </xf>
    <xf numFmtId="164" fontId="39" fillId="24" borderId="13" xfId="0" applyNumberFormat="1" applyFont="1" applyFill="1" applyBorder="1" applyAlignment="1" quotePrefix="1">
      <alignment horizontal="center"/>
    </xf>
    <xf numFmtId="164" fontId="39" fillId="24" borderId="25" xfId="0" applyNumberFormat="1" applyFont="1" applyFill="1" applyBorder="1" applyAlignment="1">
      <alignment horizontal="center" wrapText="1"/>
    </xf>
    <xf numFmtId="164" fontId="42" fillId="24" borderId="13" xfId="0" applyNumberFormat="1" applyFont="1" applyFill="1" applyBorder="1" applyAlignment="1" quotePrefix="1">
      <alignment horizontal="center"/>
    </xf>
    <xf numFmtId="0" fontId="39" fillId="24" borderId="13" xfId="0" applyNumberFormat="1" applyFont="1" applyFill="1" applyBorder="1" applyAlignment="1">
      <alignment horizontal="center"/>
    </xf>
    <xf numFmtId="164" fontId="39" fillId="7" borderId="25" xfId="0" applyNumberFormat="1" applyFont="1" applyFill="1" applyBorder="1" applyAlignment="1">
      <alignment horizontal="center"/>
    </xf>
    <xf numFmtId="0" fontId="39" fillId="7" borderId="25" xfId="0" applyFont="1" applyFill="1" applyBorder="1" applyAlignment="1">
      <alignment horizontal="center"/>
    </xf>
    <xf numFmtId="164" fontId="39" fillId="24" borderId="25" xfId="0" applyNumberFormat="1" applyFont="1" applyFill="1" applyBorder="1" applyAlignment="1" quotePrefix="1">
      <alignment horizontal="center"/>
    </xf>
    <xf numFmtId="1" fontId="39" fillId="24" borderId="25" xfId="0" applyNumberFormat="1" applyFont="1" applyFill="1" applyBorder="1" applyAlignment="1" quotePrefix="1">
      <alignment horizontal="center"/>
    </xf>
    <xf numFmtId="1" fontId="39" fillId="24" borderId="25" xfId="0" applyNumberFormat="1" applyFont="1" applyFill="1" applyBorder="1" applyAlignment="1">
      <alignment horizontal="center"/>
    </xf>
    <xf numFmtId="0" fontId="39" fillId="24" borderId="21" xfId="0" applyFont="1" applyFill="1" applyBorder="1" applyAlignment="1">
      <alignment horizontal="center"/>
    </xf>
    <xf numFmtId="164" fontId="39" fillId="7" borderId="21" xfId="0" applyNumberFormat="1" applyFont="1" applyFill="1" applyBorder="1" applyAlignment="1">
      <alignment horizontal="center"/>
    </xf>
    <xf numFmtId="0" fontId="39" fillId="7" borderId="21" xfId="0" applyFont="1" applyFill="1" applyBorder="1" applyAlignment="1">
      <alignment horizontal="center"/>
    </xf>
    <xf numFmtId="164" fontId="39" fillId="24" borderId="21" xfId="0" applyNumberFormat="1" applyFont="1" applyFill="1" applyBorder="1" applyAlignment="1">
      <alignment horizontal="center" wrapText="1"/>
    </xf>
    <xf numFmtId="0" fontId="39" fillId="24" borderId="21" xfId="0" applyFont="1" applyFill="1" applyBorder="1" applyAlignment="1" quotePrefix="1">
      <alignment horizontal="center"/>
    </xf>
    <xf numFmtId="164" fontId="39" fillId="24" borderId="21" xfId="0" applyNumberFormat="1" applyFont="1" applyFill="1" applyBorder="1" applyAlignment="1">
      <alignment horizontal="center"/>
    </xf>
    <xf numFmtId="164" fontId="42" fillId="24" borderId="21" xfId="0" applyNumberFormat="1" applyFont="1" applyFill="1" applyBorder="1" applyAlignment="1" quotePrefix="1">
      <alignment horizontal="center"/>
    </xf>
    <xf numFmtId="164" fontId="39" fillId="24" borderId="21" xfId="0" applyNumberFormat="1" applyFont="1" applyFill="1" applyBorder="1" applyAlignment="1" quotePrefix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24" borderId="25" xfId="0" applyNumberFormat="1" applyFont="1" applyFill="1" applyBorder="1" applyAlignment="1">
      <alignment horizontal="center"/>
    </xf>
    <xf numFmtId="164" fontId="39" fillId="7" borderId="21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24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 horizontal="center"/>
    </xf>
    <xf numFmtId="164" fontId="46" fillId="0" borderId="0" xfId="0" applyNumberFormat="1" applyFont="1" applyFill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HOBONG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JIMYPHAM\DIEM%20HOC%20TAP\HOC%20TAP%20TH\KHO&#193;%202009\DIEM%20T09X12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2"/>
      <sheetName val="Sheet4"/>
      <sheetName val="XXXXXXXX"/>
      <sheetName val="XXXXXXX0"/>
      <sheetName val="XL4Poppy"/>
    </sheetNames>
    <sheetDataSet>
      <sheetData sheetId="4">
        <row r="9">
          <cell r="C9" t="b">
            <v>1</v>
          </cell>
        </row>
        <row r="31">
          <cell r="C3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30"/>
  <sheetViews>
    <sheetView tabSelected="1" zoomScale="70" zoomScaleNormal="70" zoomScalePageLayoutView="0" workbookViewId="0" topLeftCell="EG4">
      <selection activeCell="FX12" sqref="FX12"/>
    </sheetView>
  </sheetViews>
  <sheetFormatPr defaultColWidth="8.796875" defaultRowHeight="14.25"/>
  <cols>
    <col min="1" max="1" width="3.3984375" style="0" customWidth="1"/>
    <col min="2" max="2" width="13.3984375" style="0" customWidth="1"/>
    <col min="3" max="3" width="12.8984375" style="0" customWidth="1"/>
    <col min="4" max="4" width="4.8984375" style="0" customWidth="1"/>
    <col min="5" max="11" width="0" style="0" hidden="1" customWidth="1"/>
    <col min="12" max="12" width="5.19921875" style="0" customWidth="1"/>
    <col min="13" max="19" width="9" style="0" hidden="1" customWidth="1"/>
    <col min="20" max="20" width="5.3984375" style="0" customWidth="1"/>
    <col min="21" max="27" width="0" style="0" hidden="1" customWidth="1"/>
    <col min="28" max="28" width="8.59765625" style="0" customWidth="1"/>
    <col min="29" max="35" width="9" style="0" hidden="1" customWidth="1"/>
    <col min="36" max="36" width="5.59765625" style="0" customWidth="1"/>
    <col min="37" max="43" width="9" style="0" hidden="1" customWidth="1"/>
    <col min="44" max="44" width="8" style="0" customWidth="1"/>
    <col min="45" max="51" width="9" style="0" hidden="1" customWidth="1"/>
    <col min="52" max="52" width="5.8984375" style="0" customWidth="1"/>
    <col min="53" max="53" width="5.3984375" style="0" hidden="1" customWidth="1"/>
    <col min="54" max="54" width="3.5" style="0" customWidth="1"/>
    <col min="55" max="56" width="6.5" style="0" hidden="1" customWidth="1"/>
    <col min="57" max="63" width="9" style="0" hidden="1" customWidth="1"/>
    <col min="64" max="64" width="6" style="0" customWidth="1"/>
    <col min="65" max="71" width="0" style="0" hidden="1" customWidth="1"/>
    <col min="72" max="72" width="8.59765625" style="0" customWidth="1"/>
    <col min="73" max="79" width="9" style="0" hidden="1" customWidth="1"/>
    <col min="80" max="80" width="5.59765625" style="0" customWidth="1"/>
    <col min="81" max="87" width="0" style="0" hidden="1" customWidth="1"/>
    <col min="88" max="88" width="5.8984375" style="0" customWidth="1"/>
    <col min="89" max="95" width="0" style="0" hidden="1" customWidth="1"/>
    <col min="97" max="103" width="9" style="0" hidden="1" customWidth="1"/>
    <col min="104" max="104" width="10.3984375" style="0" customWidth="1"/>
    <col min="105" max="111" width="9" style="0" hidden="1" customWidth="1"/>
    <col min="112" max="112" width="8.5" style="0" customWidth="1"/>
    <col min="113" max="115" width="9" style="0" hidden="1" customWidth="1"/>
    <col min="116" max="116" width="8.59765625" style="0" hidden="1" customWidth="1"/>
    <col min="117" max="119" width="9" style="0" hidden="1" customWidth="1"/>
    <col min="120" max="120" width="5.5" style="0" customWidth="1"/>
    <col min="121" max="121" width="4.19921875" style="0" customWidth="1"/>
    <col min="122" max="122" width="4.3984375" style="0" customWidth="1"/>
    <col min="123" max="123" width="3.8984375" style="0" customWidth="1"/>
    <col min="124" max="124" width="4.09765625" style="0" customWidth="1"/>
    <col min="125" max="125" width="4" style="0" customWidth="1"/>
    <col min="126" max="127" width="4.59765625" style="0" hidden="1" customWidth="1"/>
    <col min="128" max="128" width="4.59765625" style="0" customWidth="1"/>
    <col min="129" max="129" width="4.59765625" style="0" hidden="1" customWidth="1"/>
    <col min="130" max="136" width="9" style="0" hidden="1" customWidth="1"/>
    <col min="137" max="137" width="7.8984375" style="0" customWidth="1"/>
    <col min="138" max="144" width="5.59765625" style="0" hidden="1" customWidth="1"/>
    <col min="145" max="145" width="5.5" style="0" customWidth="1"/>
    <col min="146" max="152" width="5.59765625" style="0" hidden="1" customWidth="1"/>
    <col min="153" max="153" width="9.09765625" style="0" customWidth="1"/>
    <col min="154" max="160" width="6.3984375" style="0" hidden="1" customWidth="1"/>
    <col min="161" max="161" width="8.8984375" style="0" customWidth="1"/>
    <col min="162" max="162" width="4.19921875" style="0" bestFit="1" customWidth="1"/>
    <col min="163" max="163" width="5.09765625" style="0" hidden="1" customWidth="1"/>
    <col min="164" max="164" width="6.8984375" style="0" hidden="1" customWidth="1"/>
    <col min="165" max="171" width="9" style="0" hidden="1" customWidth="1"/>
    <col min="172" max="172" width="5.3984375" style="0" customWidth="1"/>
    <col min="173" max="179" width="9" style="0" hidden="1" customWidth="1"/>
    <col min="180" max="180" width="5.59765625" style="0" customWidth="1"/>
    <col min="181" max="187" width="4" style="50" hidden="1" customWidth="1"/>
    <col min="188" max="188" width="9.5" style="50" customWidth="1"/>
    <col min="189" max="195" width="5.69921875" style="0" hidden="1" customWidth="1"/>
    <col min="196" max="196" width="5.3984375" style="0" customWidth="1"/>
    <col min="197" max="203" width="5" style="0" hidden="1" customWidth="1"/>
    <col min="204" max="204" width="5.8984375" style="0" customWidth="1"/>
    <col min="205" max="211" width="5" style="0" hidden="1" customWidth="1"/>
    <col min="212" max="212" width="5.3984375" style="0" customWidth="1"/>
    <col min="213" max="219" width="4.69921875" style="0" hidden="1" customWidth="1"/>
    <col min="220" max="220" width="9.59765625" style="0" customWidth="1"/>
    <col min="221" max="226" width="4.19921875" style="0" customWidth="1"/>
    <col min="227" max="227" width="5.59765625" style="0" customWidth="1"/>
    <col min="228" max="228" width="5.59765625" style="49" customWidth="1"/>
    <col min="229" max="229" width="5.59765625" style="0" customWidth="1"/>
    <col min="230" max="230" width="5.59765625" style="49" customWidth="1"/>
    <col min="231" max="231" width="5.59765625" style="0" customWidth="1"/>
    <col min="232" max="232" width="4.69921875" style="49" customWidth="1"/>
    <col min="233" max="235" width="4.69921875" style="73" customWidth="1"/>
    <col min="236" max="236" width="4.69921875" style="74" customWidth="1"/>
    <col min="237" max="238" width="5.59765625" style="73" customWidth="1"/>
  </cols>
  <sheetData>
    <row r="1" spans="1:232" s="1" customFormat="1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</row>
    <row r="2" spans="1:232" s="1" customFormat="1" ht="26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2"/>
    </row>
    <row r="3" spans="124:238" ht="26.25"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4"/>
      <c r="FZ3" s="4"/>
      <c r="GA3" s="4"/>
      <c r="GB3" s="4"/>
      <c r="GC3" s="4"/>
      <c r="GD3" s="4"/>
      <c r="GE3" s="4"/>
      <c r="GF3" s="4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S3" s="3"/>
      <c r="HT3" s="5"/>
      <c r="HU3" s="3"/>
      <c r="HV3" s="5"/>
      <c r="HW3" s="3"/>
      <c r="HX3" s="5"/>
      <c r="HY3" s="1"/>
      <c r="HZ3" s="1"/>
      <c r="IA3" s="1"/>
      <c r="IB3" s="1"/>
      <c r="IC3" s="1"/>
      <c r="ID3" s="1"/>
    </row>
    <row r="4" spans="1:238" ht="81.75" customHeight="1">
      <c r="A4" s="52" t="s">
        <v>2</v>
      </c>
      <c r="B4" s="54" t="s">
        <v>3</v>
      </c>
      <c r="C4" s="56" t="s">
        <v>4</v>
      </c>
      <c r="D4" s="57"/>
      <c r="E4" s="60" t="s">
        <v>5</v>
      </c>
      <c r="F4" s="60"/>
      <c r="G4" s="60"/>
      <c r="H4" s="60"/>
      <c r="I4" s="60"/>
      <c r="J4" s="60"/>
      <c r="K4" s="60"/>
      <c r="L4" s="60"/>
      <c r="M4" s="60" t="s">
        <v>6</v>
      </c>
      <c r="N4" s="60"/>
      <c r="O4" s="60"/>
      <c r="P4" s="60"/>
      <c r="Q4" s="60"/>
      <c r="R4" s="60"/>
      <c r="S4" s="60"/>
      <c r="T4" s="60"/>
      <c r="U4" s="60" t="s">
        <v>7</v>
      </c>
      <c r="V4" s="60"/>
      <c r="W4" s="60"/>
      <c r="X4" s="60"/>
      <c r="Y4" s="60"/>
      <c r="Z4" s="60"/>
      <c r="AA4" s="60"/>
      <c r="AB4" s="60"/>
      <c r="AC4" s="60" t="s">
        <v>8</v>
      </c>
      <c r="AD4" s="60"/>
      <c r="AE4" s="60"/>
      <c r="AF4" s="60"/>
      <c r="AG4" s="60"/>
      <c r="AH4" s="60"/>
      <c r="AI4" s="60"/>
      <c r="AJ4" s="60"/>
      <c r="AK4" s="60" t="s">
        <v>9</v>
      </c>
      <c r="AL4" s="60"/>
      <c r="AM4" s="60"/>
      <c r="AN4" s="60"/>
      <c r="AO4" s="60"/>
      <c r="AP4" s="60"/>
      <c r="AQ4" s="60"/>
      <c r="AR4" s="60"/>
      <c r="AS4" s="61" t="s">
        <v>10</v>
      </c>
      <c r="AT4" s="62"/>
      <c r="AU4" s="62"/>
      <c r="AV4" s="62"/>
      <c r="AW4" s="62"/>
      <c r="AX4" s="62"/>
      <c r="AY4" s="62"/>
      <c r="AZ4" s="62"/>
      <c r="BA4" s="6" t="s">
        <v>11</v>
      </c>
      <c r="BB4" s="6" t="s">
        <v>11</v>
      </c>
      <c r="BC4" s="7" t="s">
        <v>12</v>
      </c>
      <c r="BD4" s="8" t="s">
        <v>13</v>
      </c>
      <c r="BE4" s="60" t="s">
        <v>14</v>
      </c>
      <c r="BF4" s="60"/>
      <c r="BG4" s="60"/>
      <c r="BH4" s="60"/>
      <c r="BI4" s="60"/>
      <c r="BJ4" s="60"/>
      <c r="BK4" s="60"/>
      <c r="BL4" s="60"/>
      <c r="BM4" s="61" t="s">
        <v>15</v>
      </c>
      <c r="BN4" s="62"/>
      <c r="BO4" s="62"/>
      <c r="BP4" s="62"/>
      <c r="BQ4" s="62"/>
      <c r="BR4" s="62"/>
      <c r="BS4" s="62"/>
      <c r="BT4" s="62"/>
      <c r="BU4" s="63" t="s">
        <v>16</v>
      </c>
      <c r="BV4" s="62"/>
      <c r="BW4" s="62"/>
      <c r="BX4" s="62"/>
      <c r="BY4" s="62"/>
      <c r="BZ4" s="62"/>
      <c r="CA4" s="62"/>
      <c r="CB4" s="62"/>
      <c r="CC4" s="60" t="s">
        <v>17</v>
      </c>
      <c r="CD4" s="60"/>
      <c r="CE4" s="60"/>
      <c r="CF4" s="60"/>
      <c r="CG4" s="60"/>
      <c r="CH4" s="60"/>
      <c r="CI4" s="60"/>
      <c r="CJ4" s="60"/>
      <c r="CK4" s="61" t="s">
        <v>18</v>
      </c>
      <c r="CL4" s="62"/>
      <c r="CM4" s="62"/>
      <c r="CN4" s="62"/>
      <c r="CO4" s="62"/>
      <c r="CP4" s="62"/>
      <c r="CQ4" s="62"/>
      <c r="CR4" s="62"/>
      <c r="CS4" s="61" t="s">
        <v>19</v>
      </c>
      <c r="CT4" s="62"/>
      <c r="CU4" s="62"/>
      <c r="CV4" s="62"/>
      <c r="CW4" s="62"/>
      <c r="CX4" s="62"/>
      <c r="CY4" s="62"/>
      <c r="CZ4" s="62"/>
      <c r="DA4" s="61" t="s">
        <v>20</v>
      </c>
      <c r="DB4" s="62"/>
      <c r="DC4" s="62"/>
      <c r="DD4" s="62"/>
      <c r="DE4" s="62"/>
      <c r="DF4" s="62"/>
      <c r="DG4" s="62"/>
      <c r="DH4" s="62"/>
      <c r="DI4" s="60" t="s">
        <v>21</v>
      </c>
      <c r="DJ4" s="60"/>
      <c r="DK4" s="60"/>
      <c r="DL4" s="60"/>
      <c r="DM4" s="60"/>
      <c r="DN4" s="60"/>
      <c r="DO4" s="60"/>
      <c r="DP4" s="60"/>
      <c r="DQ4" s="62" t="s">
        <v>22</v>
      </c>
      <c r="DR4" s="64"/>
      <c r="DS4" s="64"/>
      <c r="DT4" s="64"/>
      <c r="DU4" s="9" t="s">
        <v>23</v>
      </c>
      <c r="DV4" s="7" t="s">
        <v>24</v>
      </c>
      <c r="DW4" s="8" t="s">
        <v>13</v>
      </c>
      <c r="DX4" s="10" t="s">
        <v>25</v>
      </c>
      <c r="DY4" s="11" t="s">
        <v>13</v>
      </c>
      <c r="DZ4" s="61" t="s">
        <v>26</v>
      </c>
      <c r="EA4" s="62"/>
      <c r="EB4" s="62"/>
      <c r="EC4" s="62"/>
      <c r="ED4" s="62"/>
      <c r="EE4" s="62"/>
      <c r="EF4" s="62"/>
      <c r="EG4" s="62"/>
      <c r="EH4" s="61" t="s">
        <v>27</v>
      </c>
      <c r="EI4" s="61"/>
      <c r="EJ4" s="61"/>
      <c r="EK4" s="61"/>
      <c r="EL4" s="61"/>
      <c r="EM4" s="61"/>
      <c r="EN4" s="61"/>
      <c r="EO4" s="61"/>
      <c r="EP4" s="61" t="s">
        <v>28</v>
      </c>
      <c r="EQ4" s="62"/>
      <c r="ER4" s="62"/>
      <c r="ES4" s="62"/>
      <c r="ET4" s="62"/>
      <c r="EU4" s="62"/>
      <c r="EV4" s="62"/>
      <c r="EW4" s="62"/>
      <c r="EX4" s="61" t="s">
        <v>29</v>
      </c>
      <c r="EY4" s="62"/>
      <c r="EZ4" s="62"/>
      <c r="FA4" s="62"/>
      <c r="FB4" s="62"/>
      <c r="FC4" s="62"/>
      <c r="FD4" s="62"/>
      <c r="FE4" s="62"/>
      <c r="FF4" s="12" t="s">
        <v>30</v>
      </c>
      <c r="FG4" s="10" t="s">
        <v>31</v>
      </c>
      <c r="FH4" s="11" t="s">
        <v>13</v>
      </c>
      <c r="FI4" s="61" t="s">
        <v>32</v>
      </c>
      <c r="FJ4" s="62"/>
      <c r="FK4" s="62"/>
      <c r="FL4" s="62"/>
      <c r="FM4" s="62"/>
      <c r="FN4" s="62"/>
      <c r="FO4" s="62"/>
      <c r="FP4" s="62"/>
      <c r="FQ4" s="61" t="s">
        <v>33</v>
      </c>
      <c r="FR4" s="62"/>
      <c r="FS4" s="62"/>
      <c r="FT4" s="62"/>
      <c r="FU4" s="62"/>
      <c r="FV4" s="62"/>
      <c r="FW4" s="62"/>
      <c r="FX4" s="62"/>
      <c r="FY4" s="61" t="s">
        <v>34</v>
      </c>
      <c r="FZ4" s="62"/>
      <c r="GA4" s="62"/>
      <c r="GB4" s="62"/>
      <c r="GC4" s="62"/>
      <c r="GD4" s="62"/>
      <c r="GE4" s="62"/>
      <c r="GF4" s="62"/>
      <c r="GG4" s="61" t="s">
        <v>35</v>
      </c>
      <c r="GH4" s="62"/>
      <c r="GI4" s="62"/>
      <c r="GJ4" s="62"/>
      <c r="GK4" s="62"/>
      <c r="GL4" s="62"/>
      <c r="GM4" s="62"/>
      <c r="GN4" s="62"/>
      <c r="GO4" s="61" t="s">
        <v>36</v>
      </c>
      <c r="GP4" s="62"/>
      <c r="GQ4" s="62"/>
      <c r="GR4" s="62"/>
      <c r="GS4" s="62"/>
      <c r="GT4" s="62"/>
      <c r="GU4" s="62"/>
      <c r="GV4" s="62"/>
      <c r="GW4" s="61" t="s">
        <v>37</v>
      </c>
      <c r="GX4" s="62"/>
      <c r="GY4" s="62"/>
      <c r="GZ4" s="62"/>
      <c r="HA4" s="62"/>
      <c r="HB4" s="62"/>
      <c r="HC4" s="62"/>
      <c r="HD4" s="62"/>
      <c r="HE4" s="61" t="s">
        <v>38</v>
      </c>
      <c r="HF4" s="62"/>
      <c r="HG4" s="62"/>
      <c r="HH4" s="62"/>
      <c r="HI4" s="62"/>
      <c r="HJ4" s="62"/>
      <c r="HK4" s="62"/>
      <c r="HL4" s="62"/>
      <c r="HM4" s="13" t="s">
        <v>39</v>
      </c>
      <c r="HN4" s="13" t="s">
        <v>40</v>
      </c>
      <c r="HO4" s="14" t="s">
        <v>41</v>
      </c>
      <c r="HP4" s="14" t="s">
        <v>42</v>
      </c>
      <c r="HQ4" s="14" t="s">
        <v>43</v>
      </c>
      <c r="HR4" s="14" t="s">
        <v>44</v>
      </c>
      <c r="HS4" s="10" t="s">
        <v>45</v>
      </c>
      <c r="HT4" s="12" t="s">
        <v>13</v>
      </c>
      <c r="HU4" s="10" t="s">
        <v>46</v>
      </c>
      <c r="HV4" s="12" t="s">
        <v>13</v>
      </c>
      <c r="HW4" s="10" t="s">
        <v>47</v>
      </c>
      <c r="HX4" s="12" t="s">
        <v>13</v>
      </c>
      <c r="HY4" s="65" t="s">
        <v>70</v>
      </c>
      <c r="HZ4" s="65" t="s">
        <v>71</v>
      </c>
      <c r="IA4" s="65" t="s">
        <v>72</v>
      </c>
      <c r="IB4" s="66" t="s">
        <v>73</v>
      </c>
      <c r="IC4" s="65" t="s">
        <v>74</v>
      </c>
      <c r="ID4" s="65" t="s">
        <v>75</v>
      </c>
    </row>
    <row r="5" spans="1:238" s="26" customFormat="1" ht="18.75" customHeight="1">
      <c r="A5" s="53"/>
      <c r="B5" s="55"/>
      <c r="C5" s="58"/>
      <c r="D5" s="59"/>
      <c r="E5" s="15">
        <v>45</v>
      </c>
      <c r="F5" s="15"/>
      <c r="G5" s="15"/>
      <c r="H5" s="15"/>
      <c r="I5" s="15"/>
      <c r="J5" s="15"/>
      <c r="K5" s="15"/>
      <c r="L5" s="16">
        <f>E5/15</f>
        <v>3</v>
      </c>
      <c r="M5" s="15">
        <v>30</v>
      </c>
      <c r="N5" s="15"/>
      <c r="O5" s="15"/>
      <c r="P5" s="15"/>
      <c r="Q5" s="15"/>
      <c r="R5" s="15"/>
      <c r="S5" s="15"/>
      <c r="T5" s="15">
        <f>M5/15</f>
        <v>2</v>
      </c>
      <c r="U5" s="15">
        <v>60</v>
      </c>
      <c r="V5" s="15"/>
      <c r="W5" s="15"/>
      <c r="X5" s="15"/>
      <c r="Y5" s="15"/>
      <c r="Z5" s="15"/>
      <c r="AA5" s="15"/>
      <c r="AB5" s="15">
        <f>U5/15</f>
        <v>4</v>
      </c>
      <c r="AC5" s="15">
        <v>30</v>
      </c>
      <c r="AD5" s="15"/>
      <c r="AE5" s="15"/>
      <c r="AF5" s="15"/>
      <c r="AG5" s="15"/>
      <c r="AH5" s="15"/>
      <c r="AI5" s="15"/>
      <c r="AJ5" s="15">
        <f>AC5/15</f>
        <v>2</v>
      </c>
      <c r="AK5" s="15">
        <v>45</v>
      </c>
      <c r="AL5" s="15"/>
      <c r="AM5" s="15"/>
      <c r="AN5" s="15"/>
      <c r="AO5" s="15"/>
      <c r="AP5" s="15"/>
      <c r="AQ5" s="15"/>
      <c r="AR5" s="15">
        <f>AK5/15</f>
        <v>3</v>
      </c>
      <c r="AS5" s="15">
        <v>60</v>
      </c>
      <c r="AT5" s="15"/>
      <c r="AU5" s="15"/>
      <c r="AV5" s="15"/>
      <c r="AW5" s="15"/>
      <c r="AX5" s="15"/>
      <c r="AY5" s="15">
        <f>AZ5</f>
        <v>4</v>
      </c>
      <c r="AZ5" s="15">
        <f>AS5/15</f>
        <v>4</v>
      </c>
      <c r="BA5" s="15">
        <v>1</v>
      </c>
      <c r="BB5" s="15">
        <v>1</v>
      </c>
      <c r="BC5" s="17">
        <f>L5+T5+AB5+AJ5+AR5+AZ5+BA5</f>
        <v>19</v>
      </c>
      <c r="BD5" s="17"/>
      <c r="BE5" s="18">
        <v>45</v>
      </c>
      <c r="BF5" s="18"/>
      <c r="BG5" s="18"/>
      <c r="BH5" s="18"/>
      <c r="BI5" s="18"/>
      <c r="BJ5" s="18"/>
      <c r="BK5" s="18"/>
      <c r="BL5" s="18">
        <f>BE5/15</f>
        <v>3</v>
      </c>
      <c r="BM5" s="18">
        <v>60</v>
      </c>
      <c r="BN5" s="18"/>
      <c r="BO5" s="18"/>
      <c r="BP5" s="18"/>
      <c r="BQ5" s="18"/>
      <c r="BR5" s="18"/>
      <c r="BS5" s="18">
        <f>BT5</f>
        <v>4</v>
      </c>
      <c r="BT5" s="18">
        <f>BM5/15</f>
        <v>4</v>
      </c>
      <c r="BU5" s="19">
        <v>45</v>
      </c>
      <c r="BV5" s="18"/>
      <c r="BW5" s="18"/>
      <c r="BX5" s="18"/>
      <c r="BY5" s="18"/>
      <c r="BZ5" s="18"/>
      <c r="CA5" s="18">
        <f>CB5</f>
        <v>3</v>
      </c>
      <c r="CB5" s="18">
        <f>BU5/15</f>
        <v>3</v>
      </c>
      <c r="CC5" s="18">
        <v>30</v>
      </c>
      <c r="CD5" s="18"/>
      <c r="CE5" s="18"/>
      <c r="CF5" s="18"/>
      <c r="CG5" s="18"/>
      <c r="CH5" s="18"/>
      <c r="CI5" s="18"/>
      <c r="CJ5" s="18">
        <f>CC5/15</f>
        <v>2</v>
      </c>
      <c r="CK5" s="18">
        <v>90</v>
      </c>
      <c r="CL5" s="18"/>
      <c r="CM5" s="18"/>
      <c r="CN5" s="18"/>
      <c r="CO5" s="18"/>
      <c r="CP5" s="18"/>
      <c r="CQ5" s="18">
        <f>CR5</f>
        <v>6</v>
      </c>
      <c r="CR5" s="18">
        <f>CK5/15</f>
        <v>6</v>
      </c>
      <c r="CS5" s="18">
        <v>75</v>
      </c>
      <c r="CT5" s="18"/>
      <c r="CU5" s="18"/>
      <c r="CV5" s="18"/>
      <c r="CW5" s="18"/>
      <c r="CX5" s="18"/>
      <c r="CY5" s="18">
        <f>CZ5</f>
        <v>5</v>
      </c>
      <c r="CZ5" s="18">
        <f>CS5/15</f>
        <v>5</v>
      </c>
      <c r="DA5" s="18">
        <v>45</v>
      </c>
      <c r="DB5" s="18"/>
      <c r="DC5" s="18"/>
      <c r="DD5" s="18"/>
      <c r="DE5" s="18"/>
      <c r="DF5" s="18"/>
      <c r="DG5" s="18">
        <f>DH5</f>
        <v>3</v>
      </c>
      <c r="DH5" s="18">
        <f>DA5/15</f>
        <v>3</v>
      </c>
      <c r="DI5" s="18">
        <v>31</v>
      </c>
      <c r="DJ5" s="18"/>
      <c r="DK5" s="18"/>
      <c r="DL5" s="18"/>
      <c r="DM5" s="18"/>
      <c r="DN5" s="18"/>
      <c r="DO5" s="18"/>
      <c r="DP5" s="18">
        <f>DI5/15</f>
        <v>2.066666666666667</v>
      </c>
      <c r="DQ5" s="19"/>
      <c r="DR5" s="19"/>
      <c r="DS5" s="19"/>
      <c r="DT5" s="19">
        <v>2</v>
      </c>
      <c r="DU5" s="19">
        <v>1</v>
      </c>
      <c r="DV5" s="17">
        <f>DU5+DT5+DP5+DH5+CZ5+CR5+CJ5+CB5+BT5+BL5</f>
        <v>31.066666666666666</v>
      </c>
      <c r="DW5" s="17"/>
      <c r="DX5" s="17">
        <f>DV5+BC5</f>
        <v>50.06666666666666</v>
      </c>
      <c r="DY5" s="17"/>
      <c r="DZ5" s="15">
        <v>45</v>
      </c>
      <c r="EA5" s="15"/>
      <c r="EB5" s="15"/>
      <c r="EC5" s="15"/>
      <c r="ED5" s="15"/>
      <c r="EE5" s="15"/>
      <c r="EF5" s="15">
        <f>EG5</f>
        <v>3</v>
      </c>
      <c r="EG5" s="15">
        <f>DZ5/15</f>
        <v>3</v>
      </c>
      <c r="EH5" s="15">
        <v>30</v>
      </c>
      <c r="EI5" s="15"/>
      <c r="EJ5" s="15"/>
      <c r="EK5" s="15"/>
      <c r="EL5" s="15"/>
      <c r="EM5" s="15"/>
      <c r="EN5" s="15">
        <f>EO5</f>
        <v>2</v>
      </c>
      <c r="EO5" s="15">
        <f>EH5/15</f>
        <v>2</v>
      </c>
      <c r="EP5" s="15">
        <v>45</v>
      </c>
      <c r="EQ5" s="15"/>
      <c r="ER5" s="15"/>
      <c r="ES5" s="15"/>
      <c r="ET5" s="15"/>
      <c r="EU5" s="15"/>
      <c r="EV5" s="15">
        <f>EW5</f>
        <v>3</v>
      </c>
      <c r="EW5" s="15">
        <f>EP5/15</f>
        <v>3</v>
      </c>
      <c r="EX5" s="15">
        <v>75</v>
      </c>
      <c r="EY5" s="15"/>
      <c r="EZ5" s="15"/>
      <c r="FA5" s="15"/>
      <c r="FB5" s="15"/>
      <c r="FC5" s="15"/>
      <c r="FD5" s="15">
        <f>FE5</f>
        <v>5</v>
      </c>
      <c r="FE5" s="15">
        <f>EX5/15</f>
        <v>5</v>
      </c>
      <c r="FF5" s="19">
        <v>5</v>
      </c>
      <c r="FG5" s="17">
        <f>FF5+FE5+EW5+EO5+EG5</f>
        <v>18</v>
      </c>
      <c r="FH5" s="17"/>
      <c r="FI5" s="15">
        <v>30</v>
      </c>
      <c r="FJ5" s="15"/>
      <c r="FK5" s="15"/>
      <c r="FL5" s="15"/>
      <c r="FM5" s="15"/>
      <c r="FN5" s="15"/>
      <c r="FO5" s="15">
        <f>FP5</f>
        <v>2</v>
      </c>
      <c r="FP5" s="20">
        <f>FI5/15</f>
        <v>2</v>
      </c>
      <c r="FQ5" s="20">
        <v>30</v>
      </c>
      <c r="FR5" s="20"/>
      <c r="FS5" s="20"/>
      <c r="FT5" s="20"/>
      <c r="FU5" s="20"/>
      <c r="FV5" s="20"/>
      <c r="FW5" s="20">
        <f>FX5</f>
        <v>2</v>
      </c>
      <c r="FX5" s="20">
        <f>FQ5/15</f>
        <v>2</v>
      </c>
      <c r="FY5" s="21">
        <v>45</v>
      </c>
      <c r="FZ5" s="21"/>
      <c r="GA5" s="21"/>
      <c r="GB5" s="21"/>
      <c r="GC5" s="21"/>
      <c r="GD5" s="21"/>
      <c r="GE5" s="21"/>
      <c r="GF5" s="22">
        <f>FY5/15</f>
        <v>3</v>
      </c>
      <c r="GG5" s="23">
        <v>45</v>
      </c>
      <c r="GH5" s="23"/>
      <c r="GI5" s="23"/>
      <c r="GJ5" s="23"/>
      <c r="GK5" s="23"/>
      <c r="GL5" s="23"/>
      <c r="GM5" s="23"/>
      <c r="GN5" s="24">
        <f>GG5/15</f>
        <v>3</v>
      </c>
      <c r="GO5" s="22">
        <v>45</v>
      </c>
      <c r="GP5" s="24"/>
      <c r="GQ5" s="24"/>
      <c r="GR5" s="24"/>
      <c r="GS5" s="24"/>
      <c r="GT5" s="24"/>
      <c r="GU5" s="24"/>
      <c r="GV5" s="24">
        <f>GO5/15</f>
        <v>3</v>
      </c>
      <c r="GW5" s="22">
        <v>45</v>
      </c>
      <c r="GX5" s="24"/>
      <c r="GY5" s="24"/>
      <c r="GZ5" s="24"/>
      <c r="HA5" s="24"/>
      <c r="HB5" s="24"/>
      <c r="HC5" s="24"/>
      <c r="HD5" s="24">
        <f>GW5/15</f>
        <v>3</v>
      </c>
      <c r="HE5" s="22">
        <v>30</v>
      </c>
      <c r="HF5" s="24"/>
      <c r="HG5" s="24"/>
      <c r="HH5" s="24"/>
      <c r="HI5" s="24"/>
      <c r="HJ5" s="24"/>
      <c r="HK5" s="24"/>
      <c r="HL5" s="24">
        <f>HE5/15</f>
        <v>2</v>
      </c>
      <c r="HM5" s="22">
        <v>1</v>
      </c>
      <c r="HN5" s="25">
        <v>1</v>
      </c>
      <c r="HO5" s="25">
        <v>1</v>
      </c>
      <c r="HP5" s="25">
        <v>1</v>
      </c>
      <c r="HQ5" s="25">
        <v>1</v>
      </c>
      <c r="HR5" s="25">
        <v>6</v>
      </c>
      <c r="HS5" s="17">
        <f>HR5+HP5+HN5+HM5+HD5+HL5+GN5+GF5+FX5+FP5+GV5+HQ5+HP5</f>
        <v>29</v>
      </c>
      <c r="HT5" s="16"/>
      <c r="HU5" s="17">
        <f>HS5+FG5</f>
        <v>47</v>
      </c>
      <c r="HV5" s="16"/>
      <c r="HW5" s="17">
        <f>HU5+DX5</f>
        <v>97.06666666666666</v>
      </c>
      <c r="HX5" s="16"/>
      <c r="HY5" s="67"/>
      <c r="HZ5" s="67"/>
      <c r="IA5" s="67"/>
      <c r="IB5" s="68"/>
      <c r="IC5" s="67"/>
      <c r="ID5" s="67"/>
    </row>
    <row r="6" spans="1:238" ht="21" customHeight="1">
      <c r="A6" s="27"/>
      <c r="B6" s="28"/>
      <c r="C6" s="77"/>
      <c r="D6" s="78"/>
      <c r="E6" s="29" t="s">
        <v>48</v>
      </c>
      <c r="F6" s="30" t="s">
        <v>49</v>
      </c>
      <c r="G6" s="30" t="s">
        <v>50</v>
      </c>
      <c r="H6" s="27" t="s">
        <v>51</v>
      </c>
      <c r="I6" s="27" t="s">
        <v>52</v>
      </c>
      <c r="J6" s="27" t="s">
        <v>53</v>
      </c>
      <c r="K6" s="31" t="s">
        <v>54</v>
      </c>
      <c r="L6" s="32" t="s">
        <v>55</v>
      </c>
      <c r="M6" s="29" t="s">
        <v>48</v>
      </c>
      <c r="N6" s="30" t="s">
        <v>49</v>
      </c>
      <c r="O6" s="30" t="s">
        <v>50</v>
      </c>
      <c r="P6" s="27" t="s">
        <v>51</v>
      </c>
      <c r="Q6" s="27" t="s">
        <v>52</v>
      </c>
      <c r="R6" s="27" t="s">
        <v>53</v>
      </c>
      <c r="S6" s="31" t="s">
        <v>54</v>
      </c>
      <c r="T6" s="32" t="s">
        <v>55</v>
      </c>
      <c r="U6" s="29" t="s">
        <v>48</v>
      </c>
      <c r="V6" s="30" t="s">
        <v>49</v>
      </c>
      <c r="W6" s="30" t="s">
        <v>50</v>
      </c>
      <c r="X6" s="27" t="s">
        <v>51</v>
      </c>
      <c r="Y6" s="27" t="s">
        <v>52</v>
      </c>
      <c r="Z6" s="27" t="s">
        <v>53</v>
      </c>
      <c r="AA6" s="31" t="s">
        <v>54</v>
      </c>
      <c r="AB6" s="32" t="s">
        <v>55</v>
      </c>
      <c r="AC6" s="29" t="s">
        <v>48</v>
      </c>
      <c r="AD6" s="30" t="s">
        <v>49</v>
      </c>
      <c r="AE6" s="30" t="s">
        <v>50</v>
      </c>
      <c r="AF6" s="27" t="s">
        <v>51</v>
      </c>
      <c r="AG6" s="27" t="s">
        <v>52</v>
      </c>
      <c r="AH6" s="27" t="s">
        <v>53</v>
      </c>
      <c r="AI6" s="31" t="s">
        <v>54</v>
      </c>
      <c r="AJ6" s="32" t="s">
        <v>55</v>
      </c>
      <c r="AK6" s="29" t="s">
        <v>48</v>
      </c>
      <c r="AL6" s="30" t="s">
        <v>49</v>
      </c>
      <c r="AM6" s="30" t="s">
        <v>50</v>
      </c>
      <c r="AN6" s="27" t="s">
        <v>51</v>
      </c>
      <c r="AO6" s="27" t="s">
        <v>52</v>
      </c>
      <c r="AP6" s="27" t="s">
        <v>53</v>
      </c>
      <c r="AQ6" s="31" t="s">
        <v>54</v>
      </c>
      <c r="AR6" s="32" t="s">
        <v>55</v>
      </c>
      <c r="AS6" s="33" t="s">
        <v>48</v>
      </c>
      <c r="AT6" s="34" t="s">
        <v>56</v>
      </c>
      <c r="AU6" s="34" t="s">
        <v>57</v>
      </c>
      <c r="AV6" s="28" t="s">
        <v>51</v>
      </c>
      <c r="AW6" s="28" t="s">
        <v>52</v>
      </c>
      <c r="AX6" s="28" t="s">
        <v>53</v>
      </c>
      <c r="AY6" s="35" t="s">
        <v>54</v>
      </c>
      <c r="AZ6" s="32" t="s">
        <v>55</v>
      </c>
      <c r="BA6" s="36"/>
      <c r="BB6" s="36"/>
      <c r="BC6" s="37"/>
      <c r="BD6" s="37"/>
      <c r="BE6" s="29" t="s">
        <v>48</v>
      </c>
      <c r="BF6" s="30" t="s">
        <v>49</v>
      </c>
      <c r="BG6" s="30" t="s">
        <v>50</v>
      </c>
      <c r="BH6" s="27" t="s">
        <v>51</v>
      </c>
      <c r="BI6" s="27" t="s">
        <v>52</v>
      </c>
      <c r="BJ6" s="27" t="s">
        <v>53</v>
      </c>
      <c r="BK6" s="38" t="s">
        <v>54</v>
      </c>
      <c r="BL6" s="39" t="s">
        <v>55</v>
      </c>
      <c r="BM6" s="33" t="s">
        <v>48</v>
      </c>
      <c r="BN6" s="34" t="s">
        <v>56</v>
      </c>
      <c r="BO6" s="34" t="s">
        <v>57</v>
      </c>
      <c r="BP6" s="28" t="s">
        <v>51</v>
      </c>
      <c r="BQ6" s="28" t="s">
        <v>52</v>
      </c>
      <c r="BR6" s="28" t="s">
        <v>53</v>
      </c>
      <c r="BS6" s="40" t="s">
        <v>54</v>
      </c>
      <c r="BT6" s="39" t="s">
        <v>55</v>
      </c>
      <c r="BU6" s="33" t="s">
        <v>48</v>
      </c>
      <c r="BV6" s="34" t="s">
        <v>56</v>
      </c>
      <c r="BW6" s="34" t="s">
        <v>57</v>
      </c>
      <c r="BX6" s="28" t="s">
        <v>51</v>
      </c>
      <c r="BY6" s="28" t="s">
        <v>52</v>
      </c>
      <c r="BZ6" s="28" t="s">
        <v>53</v>
      </c>
      <c r="CA6" s="40" t="s">
        <v>54</v>
      </c>
      <c r="CB6" s="39" t="s">
        <v>55</v>
      </c>
      <c r="CC6" s="29" t="s">
        <v>48</v>
      </c>
      <c r="CD6" s="30" t="s">
        <v>49</v>
      </c>
      <c r="CE6" s="30" t="s">
        <v>50</v>
      </c>
      <c r="CF6" s="27" t="s">
        <v>51</v>
      </c>
      <c r="CG6" s="27" t="s">
        <v>52</v>
      </c>
      <c r="CH6" s="27" t="s">
        <v>53</v>
      </c>
      <c r="CI6" s="38" t="s">
        <v>54</v>
      </c>
      <c r="CJ6" s="39" t="s">
        <v>55</v>
      </c>
      <c r="CK6" s="33" t="s">
        <v>48</v>
      </c>
      <c r="CL6" s="34" t="s">
        <v>56</v>
      </c>
      <c r="CM6" s="34" t="s">
        <v>57</v>
      </c>
      <c r="CN6" s="28" t="s">
        <v>51</v>
      </c>
      <c r="CO6" s="28" t="s">
        <v>52</v>
      </c>
      <c r="CP6" s="28" t="s">
        <v>53</v>
      </c>
      <c r="CQ6" s="40" t="s">
        <v>54</v>
      </c>
      <c r="CR6" s="39" t="s">
        <v>55</v>
      </c>
      <c r="CS6" s="33" t="s">
        <v>48</v>
      </c>
      <c r="CT6" s="34" t="s">
        <v>56</v>
      </c>
      <c r="CU6" s="34" t="s">
        <v>57</v>
      </c>
      <c r="CV6" s="28" t="s">
        <v>51</v>
      </c>
      <c r="CW6" s="28" t="s">
        <v>52</v>
      </c>
      <c r="CX6" s="28" t="s">
        <v>53</v>
      </c>
      <c r="CY6" s="40" t="s">
        <v>54</v>
      </c>
      <c r="CZ6" s="39" t="s">
        <v>55</v>
      </c>
      <c r="DA6" s="33" t="s">
        <v>48</v>
      </c>
      <c r="DB6" s="34" t="s">
        <v>56</v>
      </c>
      <c r="DC6" s="34" t="s">
        <v>57</v>
      </c>
      <c r="DD6" s="28" t="s">
        <v>51</v>
      </c>
      <c r="DE6" s="28" t="s">
        <v>52</v>
      </c>
      <c r="DF6" s="28" t="s">
        <v>53</v>
      </c>
      <c r="DG6" s="40" t="s">
        <v>54</v>
      </c>
      <c r="DH6" s="39" t="s">
        <v>55</v>
      </c>
      <c r="DI6" s="29" t="s">
        <v>48</v>
      </c>
      <c r="DJ6" s="30" t="s">
        <v>49</v>
      </c>
      <c r="DK6" s="30" t="s">
        <v>50</v>
      </c>
      <c r="DL6" s="27" t="s">
        <v>51</v>
      </c>
      <c r="DM6" s="27" t="s">
        <v>52</v>
      </c>
      <c r="DN6" s="27" t="s">
        <v>53</v>
      </c>
      <c r="DO6" s="38" t="s">
        <v>54</v>
      </c>
      <c r="DP6" s="39" t="s">
        <v>55</v>
      </c>
      <c r="DQ6" s="41" t="s">
        <v>58</v>
      </c>
      <c r="DR6" s="41" t="s">
        <v>59</v>
      </c>
      <c r="DS6" s="41" t="s">
        <v>60</v>
      </c>
      <c r="DT6" s="42" t="s">
        <v>55</v>
      </c>
      <c r="DU6" s="75"/>
      <c r="DV6" s="76"/>
      <c r="DW6" s="76"/>
      <c r="DX6" s="76"/>
      <c r="DY6" s="76"/>
      <c r="DZ6" s="44" t="s">
        <v>48</v>
      </c>
      <c r="EA6" s="45" t="s">
        <v>56</v>
      </c>
      <c r="EB6" s="45" t="s">
        <v>57</v>
      </c>
      <c r="EC6" s="46" t="s">
        <v>51</v>
      </c>
      <c r="ED6" s="46" t="s">
        <v>52</v>
      </c>
      <c r="EE6" s="46" t="s">
        <v>53</v>
      </c>
      <c r="EF6" s="47" t="s">
        <v>54</v>
      </c>
      <c r="EG6" s="32" t="s">
        <v>55</v>
      </c>
      <c r="EH6" s="33" t="s">
        <v>48</v>
      </c>
      <c r="EI6" s="34" t="s">
        <v>56</v>
      </c>
      <c r="EJ6" s="34" t="s">
        <v>57</v>
      </c>
      <c r="EK6" s="28" t="s">
        <v>51</v>
      </c>
      <c r="EL6" s="28" t="s">
        <v>52</v>
      </c>
      <c r="EM6" s="28" t="s">
        <v>53</v>
      </c>
      <c r="EN6" s="35" t="s">
        <v>54</v>
      </c>
      <c r="EO6" s="32" t="s">
        <v>55</v>
      </c>
      <c r="EP6" s="33" t="s">
        <v>48</v>
      </c>
      <c r="EQ6" s="34" t="s">
        <v>56</v>
      </c>
      <c r="ER6" s="34" t="s">
        <v>57</v>
      </c>
      <c r="ES6" s="28" t="s">
        <v>51</v>
      </c>
      <c r="ET6" s="28" t="s">
        <v>52</v>
      </c>
      <c r="EU6" s="28" t="s">
        <v>53</v>
      </c>
      <c r="EV6" s="35" t="s">
        <v>54</v>
      </c>
      <c r="EW6" s="32" t="s">
        <v>55</v>
      </c>
      <c r="EX6" s="33" t="s">
        <v>48</v>
      </c>
      <c r="EY6" s="34" t="s">
        <v>56</v>
      </c>
      <c r="EZ6" s="34" t="s">
        <v>57</v>
      </c>
      <c r="FA6" s="28" t="s">
        <v>51</v>
      </c>
      <c r="FB6" s="28" t="s">
        <v>52</v>
      </c>
      <c r="FC6" s="28" t="s">
        <v>53</v>
      </c>
      <c r="FD6" s="35" t="s">
        <v>54</v>
      </c>
      <c r="FE6" s="32" t="s">
        <v>55</v>
      </c>
      <c r="FF6" s="43"/>
      <c r="FG6" s="37"/>
      <c r="FH6" s="37"/>
      <c r="FI6" s="33" t="s">
        <v>48</v>
      </c>
      <c r="FJ6" s="34" t="s">
        <v>56</v>
      </c>
      <c r="FK6" s="34" t="s">
        <v>57</v>
      </c>
      <c r="FL6" s="28" t="s">
        <v>51</v>
      </c>
      <c r="FM6" s="28" t="s">
        <v>52</v>
      </c>
      <c r="FN6" s="28" t="s">
        <v>53</v>
      </c>
      <c r="FO6" s="35" t="s">
        <v>54</v>
      </c>
      <c r="FP6" s="32" t="s">
        <v>55</v>
      </c>
      <c r="FQ6" s="44" t="s">
        <v>48</v>
      </c>
      <c r="FR6" s="45" t="s">
        <v>56</v>
      </c>
      <c r="FS6" s="45" t="s">
        <v>57</v>
      </c>
      <c r="FT6" s="46" t="s">
        <v>51</v>
      </c>
      <c r="FU6" s="46" t="s">
        <v>52</v>
      </c>
      <c r="FV6" s="46" t="s">
        <v>53</v>
      </c>
      <c r="FW6" s="47" t="s">
        <v>54</v>
      </c>
      <c r="FX6" s="32" t="s">
        <v>55</v>
      </c>
      <c r="FY6" s="44" t="s">
        <v>48</v>
      </c>
      <c r="FZ6" s="45" t="s">
        <v>56</v>
      </c>
      <c r="GA6" s="45" t="s">
        <v>57</v>
      </c>
      <c r="GB6" s="46" t="s">
        <v>51</v>
      </c>
      <c r="GC6" s="46" t="s">
        <v>52</v>
      </c>
      <c r="GD6" s="46" t="s">
        <v>53</v>
      </c>
      <c r="GE6" s="47" t="s">
        <v>54</v>
      </c>
      <c r="GF6" s="32" t="s">
        <v>55</v>
      </c>
      <c r="GG6" s="44" t="s">
        <v>48</v>
      </c>
      <c r="GH6" s="45" t="s">
        <v>56</v>
      </c>
      <c r="GI6" s="45" t="s">
        <v>57</v>
      </c>
      <c r="GJ6" s="46" t="s">
        <v>51</v>
      </c>
      <c r="GK6" s="46" t="s">
        <v>52</v>
      </c>
      <c r="GL6" s="46" t="s">
        <v>53</v>
      </c>
      <c r="GM6" s="47" t="s">
        <v>54</v>
      </c>
      <c r="GN6" s="32" t="s">
        <v>55</v>
      </c>
      <c r="GO6" s="44" t="s">
        <v>48</v>
      </c>
      <c r="GP6" s="45" t="s">
        <v>56</v>
      </c>
      <c r="GQ6" s="45" t="s">
        <v>57</v>
      </c>
      <c r="GR6" s="46" t="s">
        <v>51</v>
      </c>
      <c r="GS6" s="46" t="s">
        <v>52</v>
      </c>
      <c r="GT6" s="46" t="s">
        <v>53</v>
      </c>
      <c r="GU6" s="47" t="s">
        <v>54</v>
      </c>
      <c r="GV6" s="32" t="s">
        <v>55</v>
      </c>
      <c r="GW6" s="44" t="s">
        <v>48</v>
      </c>
      <c r="GX6" s="45" t="s">
        <v>56</v>
      </c>
      <c r="GY6" s="45" t="s">
        <v>57</v>
      </c>
      <c r="GZ6" s="46" t="s">
        <v>51</v>
      </c>
      <c r="HA6" s="46" t="s">
        <v>52</v>
      </c>
      <c r="HB6" s="46" t="s">
        <v>53</v>
      </c>
      <c r="HC6" s="47" t="s">
        <v>54</v>
      </c>
      <c r="HD6" s="32" t="s">
        <v>55</v>
      </c>
      <c r="HE6" s="44" t="s">
        <v>48</v>
      </c>
      <c r="HF6" s="45" t="s">
        <v>56</v>
      </c>
      <c r="HG6" s="45" t="s">
        <v>57</v>
      </c>
      <c r="HH6" s="46" t="s">
        <v>51</v>
      </c>
      <c r="HI6" s="46" t="s">
        <v>52</v>
      </c>
      <c r="HJ6" s="46" t="s">
        <v>53</v>
      </c>
      <c r="HK6" s="47" t="s">
        <v>54</v>
      </c>
      <c r="HL6" s="32" t="s">
        <v>55</v>
      </c>
      <c r="HM6" s="48"/>
      <c r="HN6" s="48"/>
      <c r="HO6" s="48"/>
      <c r="HP6" s="48"/>
      <c r="HQ6" s="48"/>
      <c r="HR6" s="48"/>
      <c r="HS6" s="76"/>
      <c r="HT6" s="75"/>
      <c r="HU6" s="76"/>
      <c r="HV6" s="75"/>
      <c r="HW6" s="76"/>
      <c r="HX6" s="75"/>
      <c r="HY6" s="69"/>
      <c r="HZ6" s="69"/>
      <c r="IA6" s="69"/>
      <c r="IB6" s="68"/>
      <c r="IC6" s="69"/>
      <c r="ID6" s="69"/>
    </row>
    <row r="7" spans="1:238" s="112" customFormat="1" ht="30" customHeight="1">
      <c r="A7" s="79">
        <v>1</v>
      </c>
      <c r="B7" s="80" t="s">
        <v>63</v>
      </c>
      <c r="C7" s="81" t="s">
        <v>76</v>
      </c>
      <c r="D7" s="82" t="s">
        <v>62</v>
      </c>
      <c r="E7" s="83">
        <v>4.8</v>
      </c>
      <c r="F7" s="84">
        <v>6</v>
      </c>
      <c r="G7" s="84"/>
      <c r="H7" s="85">
        <f>IF(ISBLANK(G7),F7,F7&amp;"/"&amp;G7)</f>
        <v>6</v>
      </c>
      <c r="I7" s="86">
        <f>ROUND((E7+F7)/2,1)</f>
        <v>5.4</v>
      </c>
      <c r="J7" s="86" t="str">
        <f>IF(ISNUMBER(G7),ROUND((E7+G7)/2,1),"-")</f>
        <v>-</v>
      </c>
      <c r="K7" s="87">
        <f>MAX(I7:J7)</f>
        <v>5.4</v>
      </c>
      <c r="L7" s="86">
        <f>IF(I7&gt;=5,I7,IF(J7&gt;=5,I7&amp;"/"&amp;J7,I7&amp;"/"&amp;J7))</f>
        <v>5.4</v>
      </c>
      <c r="M7" s="83">
        <v>8</v>
      </c>
      <c r="N7" s="84">
        <v>8</v>
      </c>
      <c r="O7" s="84"/>
      <c r="P7" s="85">
        <f>IF(ISBLANK(O7),N7,N7&amp;"/"&amp;O7)</f>
        <v>8</v>
      </c>
      <c r="Q7" s="86">
        <f>ROUND((M7+N7)/2,1)</f>
        <v>8</v>
      </c>
      <c r="R7" s="86" t="str">
        <f>IF(ISNUMBER(O7),ROUND((M7+O7)/2,1),"-")</f>
        <v>-</v>
      </c>
      <c r="S7" s="87">
        <f>MAX(Q7:R7)</f>
        <v>8</v>
      </c>
      <c r="T7" s="86">
        <f>IF(Q7&gt;=5,Q7,IF(R7&gt;=5,Q7&amp;"/"&amp;R7,Q7&amp;"/"&amp;R7))</f>
        <v>8</v>
      </c>
      <c r="U7" s="83">
        <v>4</v>
      </c>
      <c r="V7" s="88"/>
      <c r="W7" s="88"/>
      <c r="X7" s="88" t="s">
        <v>64</v>
      </c>
      <c r="Y7" s="89">
        <f>ROUND((U7+V7)/2,1)</f>
        <v>2</v>
      </c>
      <c r="Z7" s="89" t="str">
        <f>IF(ISNUMBER(W7),ROUND((U7+W7)/2,1),"-")</f>
        <v>-</v>
      </c>
      <c r="AA7" s="90">
        <v>6.5</v>
      </c>
      <c r="AB7" s="91" t="s">
        <v>65</v>
      </c>
      <c r="AC7" s="83">
        <v>5</v>
      </c>
      <c r="AD7" s="84">
        <v>5</v>
      </c>
      <c r="AE7" s="84"/>
      <c r="AF7" s="85">
        <f>IF(ISBLANK(AE7),AD7,AD7&amp;"/"&amp;AE7)</f>
        <v>5</v>
      </c>
      <c r="AG7" s="86">
        <f>ROUND((AC7+AD7)/2,1)</f>
        <v>5</v>
      </c>
      <c r="AH7" s="86" t="str">
        <f>IF(ISNUMBER(AE7),ROUND((AC7+AE7)/2,1),"-")</f>
        <v>-</v>
      </c>
      <c r="AI7" s="87">
        <f>MAX(AG7:AH7)</f>
        <v>5</v>
      </c>
      <c r="AJ7" s="86">
        <f>IF(AG7&gt;=5,AG7,IF(AH7&gt;=5,AG7&amp;"/"&amp;AH7,AG7&amp;"/"&amp;AH7))</f>
        <v>5</v>
      </c>
      <c r="AK7" s="83">
        <v>5.66</v>
      </c>
      <c r="AL7" s="84">
        <v>3</v>
      </c>
      <c r="AM7" s="84">
        <v>6</v>
      </c>
      <c r="AN7" s="85" t="str">
        <f>IF(ISBLANK(AM7),AL7,AL7&amp;"/"&amp;AM7)</f>
        <v>3/6</v>
      </c>
      <c r="AO7" s="86">
        <f>ROUND((AK7+AL7)/2,1)</f>
        <v>4.3</v>
      </c>
      <c r="AP7" s="86">
        <f>IF(ISNUMBER(AM7),ROUND((AK7+AM7)/2,1),"-")</f>
        <v>5.8</v>
      </c>
      <c r="AQ7" s="87">
        <f>MAX(AO7:AP7)</f>
        <v>5.8</v>
      </c>
      <c r="AR7" s="86" t="str">
        <f>IF(AO7&gt;=5,AO7,IF(AP7&gt;=5,AO7&amp;"/"&amp;AP7,AO7&amp;"/"&amp;AP7))</f>
        <v>4.3/5.8</v>
      </c>
      <c r="AS7" s="92">
        <v>5.7</v>
      </c>
      <c r="AT7" s="84">
        <v>7</v>
      </c>
      <c r="AU7" s="84"/>
      <c r="AV7" s="85">
        <f>IF(ISBLANK(AU7),AT7,AT7&amp;"/"&amp;AU7)</f>
        <v>7</v>
      </c>
      <c r="AW7" s="83">
        <f>ROUND((AS7+AT7)/2,1)</f>
        <v>6.4</v>
      </c>
      <c r="AX7" s="83" t="str">
        <f>IF(ISNUMBER(AU7),ROUND((AS7+AU7)/2,1),"-")</f>
        <v>-</v>
      </c>
      <c r="AY7" s="93">
        <f>MAX(AW7:AX7)</f>
        <v>6.4</v>
      </c>
      <c r="AZ7" s="83">
        <f>IF(AW7&gt;=5,AW7,IF(AX7&gt;=5,AW7&amp;"/"&amp;AX7,AW7&amp;"/"&amp;AX7))</f>
        <v>6.4</v>
      </c>
      <c r="BA7" s="94">
        <v>8</v>
      </c>
      <c r="BB7" s="94">
        <v>8</v>
      </c>
      <c r="BC7" s="95">
        <f>ROUND((K7*$L$5+S7*$T$5+AA7*$AB$5+AI7*$AJ$5+AQ7*$AR$5+AY7*$AZ$5+BA7*$BA$5)/$BC$5,1)</f>
        <v>6.3</v>
      </c>
      <c r="BD7" s="96" t="str">
        <f>IF(BC7&lt;4,"Kém",IF(BC7&lt;5,"Yếu",IF(BC7&lt;6,"TB",IF(BC7&lt;7,"TBK",IF(BC7&lt;8,"Khá",IF(BC7&lt;9,"Giỏi","XS"))))))</f>
        <v>TBK</v>
      </c>
      <c r="BE7" s="83">
        <v>6</v>
      </c>
      <c r="BF7" s="84">
        <v>5</v>
      </c>
      <c r="BG7" s="84"/>
      <c r="BH7" s="85">
        <f>IF(ISBLANK(BG7),BF7,BF7&amp;"/"&amp;BG7)</f>
        <v>5</v>
      </c>
      <c r="BI7" s="86">
        <f>ROUND((BE7+BF7)/2,1)</f>
        <v>5.5</v>
      </c>
      <c r="BJ7" s="86" t="str">
        <f>IF(ISNUMBER(BG7),ROUND((BE7+BG7)/2,1),"-")</f>
        <v>-</v>
      </c>
      <c r="BK7" s="87">
        <f>MAX(BI7:BJ7)</f>
        <v>5.5</v>
      </c>
      <c r="BL7" s="86">
        <f>IF(BI7&gt;=5,BI7,IF(BJ7&gt;=5,BI7&amp;"/"&amp;BJ7,BI7&amp;"/"&amp;BJ7))</f>
        <v>5.5</v>
      </c>
      <c r="BM7" s="92">
        <v>5.33</v>
      </c>
      <c r="BN7" s="84">
        <v>2</v>
      </c>
      <c r="BO7" s="84">
        <v>7</v>
      </c>
      <c r="BP7" s="85" t="str">
        <f>IF(ISBLANK(BO7),BN7,BN7&amp;"/"&amp;BO7)</f>
        <v>2/7</v>
      </c>
      <c r="BQ7" s="83">
        <f>ROUND((BM7+BN7)/2,1)</f>
        <v>3.7</v>
      </c>
      <c r="BR7" s="83">
        <f>IF(ISNUMBER(BO7),ROUND((BM7+BO7)/2,1),"-")</f>
        <v>6.2</v>
      </c>
      <c r="BS7" s="91">
        <f>MAX(BQ7:BR7)</f>
        <v>6.2</v>
      </c>
      <c r="BT7" s="83" t="str">
        <f>IF(BQ7&gt;=5,BQ7,IF(BR7&gt;=5,BQ7&amp;"/"&amp;BR7,BQ7&amp;"/"&amp;BR7))</f>
        <v>3.7/6.2</v>
      </c>
      <c r="BU7" s="92">
        <v>6</v>
      </c>
      <c r="BV7" s="84">
        <v>5</v>
      </c>
      <c r="BW7" s="84"/>
      <c r="BX7" s="85">
        <f>IF(ISBLANK(BW7),BV7,BV7&amp;"/"&amp;BW7)</f>
        <v>5</v>
      </c>
      <c r="BY7" s="83">
        <f>ROUND((BU7+BV7)/2,1)</f>
        <v>5.5</v>
      </c>
      <c r="BZ7" s="83" t="str">
        <f>IF(ISNUMBER(BW7),ROUND((BU7+BW7)/2,1),"-")</f>
        <v>-</v>
      </c>
      <c r="CA7" s="91">
        <f>MAX(BY7:BZ7)</f>
        <v>5.5</v>
      </c>
      <c r="CB7" s="83">
        <f>IF(BY7&gt;=5,BY7,IF(BZ7&gt;=5,BY7&amp;"/"&amp;BZ7,BY7&amp;"/"&amp;BZ7))</f>
        <v>5.5</v>
      </c>
      <c r="CC7" s="83">
        <v>5</v>
      </c>
      <c r="CD7" s="84">
        <v>5</v>
      </c>
      <c r="CE7" s="84"/>
      <c r="CF7" s="85">
        <f>IF(ISBLANK(CE7),CD7,CD7&amp;"/"&amp;CE7)</f>
        <v>5</v>
      </c>
      <c r="CG7" s="86">
        <f>ROUND((CC7+CD7)/2,1)</f>
        <v>5</v>
      </c>
      <c r="CH7" s="86" t="str">
        <f>IF(ISNUMBER(CE7),ROUND((CC7+CE7)/2,1),"-")</f>
        <v>-</v>
      </c>
      <c r="CI7" s="87">
        <f>MAX(CG7:CH7)</f>
        <v>5</v>
      </c>
      <c r="CJ7" s="86">
        <f>IF(CG7&gt;=5,CG7,IF(CH7&gt;=5,CG7&amp;"/"&amp;CH7,CG7&amp;"/"&amp;CH7))</f>
        <v>5</v>
      </c>
      <c r="CK7" s="92">
        <v>6.66</v>
      </c>
      <c r="CL7" s="84">
        <v>0</v>
      </c>
      <c r="CM7" s="84">
        <v>5</v>
      </c>
      <c r="CN7" s="85" t="str">
        <f>IF(ISBLANK(CM7),CL7,CL7&amp;"/"&amp;CM7)</f>
        <v>0/5</v>
      </c>
      <c r="CO7" s="83">
        <f>ROUND((CK7+CL7)/2,1)</f>
        <v>3.3</v>
      </c>
      <c r="CP7" s="83">
        <f>IF(ISNUMBER(CM7),ROUND((CK7+CM7)/2,1),"-")</f>
        <v>5.8</v>
      </c>
      <c r="CQ7" s="91">
        <f>MAX(CO7:CP7)</f>
        <v>5.8</v>
      </c>
      <c r="CR7" s="83" t="str">
        <f>IF(CO7&gt;=5,CO7,IF(CP7&gt;=5,CO7&amp;"/"&amp;CP7,CO7&amp;"/"&amp;CP7))</f>
        <v>3.3/5.8</v>
      </c>
      <c r="CS7" s="92">
        <v>5.5</v>
      </c>
      <c r="CT7" s="84">
        <v>4</v>
      </c>
      <c r="CU7" s="84">
        <v>4</v>
      </c>
      <c r="CV7" s="85" t="str">
        <f>IF(ISBLANK(CU7),CT7,CT7&amp;"/"&amp;CU7)</f>
        <v>4/4</v>
      </c>
      <c r="CW7" s="83">
        <f>ROUND((CS7+CT7)/2,1)</f>
        <v>4.8</v>
      </c>
      <c r="CX7" s="83">
        <f>IF(ISNUMBER(CU7),ROUND((CS7+CU7)/2,1),"-")</f>
        <v>4.8</v>
      </c>
      <c r="CY7" s="91">
        <v>7.3</v>
      </c>
      <c r="CZ7" s="97" t="s">
        <v>66</v>
      </c>
      <c r="DA7" s="92">
        <v>4</v>
      </c>
      <c r="DB7" s="84">
        <v>1</v>
      </c>
      <c r="DC7" s="84">
        <v>4</v>
      </c>
      <c r="DD7" s="85" t="str">
        <f>IF(ISBLANK(DC7),DB7,DB7&amp;"/"&amp;DC7)</f>
        <v>1/4</v>
      </c>
      <c r="DE7" s="83">
        <f>ROUND((DA7+DB7)/2,1)</f>
        <v>2.5</v>
      </c>
      <c r="DF7" s="83">
        <f>IF(ISNUMBER(DC7),ROUND((DA7+DC7)/2,1),"-")</f>
        <v>4</v>
      </c>
      <c r="DG7" s="91">
        <v>6</v>
      </c>
      <c r="DH7" s="83" t="str">
        <f>IF(DE7&gt;=5,DE7,IF(DF7&gt;=5,DE7&amp;"/"&amp;DF7,IF(DG7&gt;=5,DE7&amp;"/"&amp;DF7&amp;"/"&amp;DG7,DE7&amp;"/"&amp;DF7)))</f>
        <v>2.5/4/6</v>
      </c>
      <c r="DI7" s="83">
        <v>6.6</v>
      </c>
      <c r="DJ7" s="84">
        <v>8</v>
      </c>
      <c r="DK7" s="84"/>
      <c r="DL7" s="85">
        <f>IF(ISBLANK(DK7),DJ7,DJ7&amp;"/"&amp;DK7)</f>
        <v>8</v>
      </c>
      <c r="DM7" s="86">
        <f>ROUND((DI7+DJ7)/2,1)</f>
        <v>7.3</v>
      </c>
      <c r="DN7" s="86" t="str">
        <f>IF(ISNUMBER(DK7),ROUND((DI7+DK7)/2,1),"-")</f>
        <v>-</v>
      </c>
      <c r="DO7" s="87">
        <f>MAX(DM7:DN7)</f>
        <v>7.3</v>
      </c>
      <c r="DP7" s="86">
        <f>IF(DM7&gt;=5,DM7,IF(DN7&gt;=5,DM7&amp;"/"&amp;DN7,DM7&amp;"/"&amp;DN7))</f>
        <v>7.3</v>
      </c>
      <c r="DQ7" s="98">
        <v>6</v>
      </c>
      <c r="DR7" s="98">
        <v>5</v>
      </c>
      <c r="DS7" s="99">
        <v>7</v>
      </c>
      <c r="DT7" s="91">
        <f>ROUND(SUM(DQ7:DS7)/3,1)</f>
        <v>6</v>
      </c>
      <c r="DU7" s="100">
        <v>6</v>
      </c>
      <c r="DV7" s="101">
        <f>ROUND((BK7*$BL$5+BS7*$BT$5+CA7*$CB$5+CI7*$CJ$5+CQ7*$CR$5+CY7*$CZ$5+DG7*$DH$5+DO7*$DP$5+DT7*$DT$5+DU7*$DU$5)/$DV$5,1)</f>
        <v>6.1</v>
      </c>
      <c r="DW7" s="102" t="str">
        <f>IF(DV7&lt;4,"Kém",IF(DV7&lt;5,"Yếu",IF(DV7&lt;6,"TB",IF(DV7&lt;7,"TBK",IF(DV7&lt;8,"Khá",IF(DV7&lt;9,"Giỏi","XS"))))))</f>
        <v>TBK</v>
      </c>
      <c r="DX7" s="101">
        <f>ROUND((DV7*$DV$5+BC7*$BC$5)/$DX$5,1)</f>
        <v>6.2</v>
      </c>
      <c r="DY7" s="102" t="str">
        <f>IF(DX7&lt;4,"Kém",IF(DX7&lt;5,"Yếu",IF(DX7&lt;6,"TB",IF(DX7&lt;7,"TBK",IF(DX7&lt;8,"Khá",IF(DX7&lt;9,"Giỏi","XS"))))))</f>
        <v>TBK</v>
      </c>
      <c r="DZ7" s="103">
        <v>7</v>
      </c>
      <c r="EA7" s="100">
        <v>1</v>
      </c>
      <c r="EB7" s="100">
        <v>1</v>
      </c>
      <c r="EC7" s="104" t="str">
        <f>IF(ISBLANK(EB7),EA7,EA7&amp;"/"&amp;EB7)</f>
        <v>1/1</v>
      </c>
      <c r="ED7" s="105">
        <f>ROUND((DZ7+EA7)/2,1)</f>
        <v>4</v>
      </c>
      <c r="EE7" s="105">
        <f>IF(ISNUMBER(EB7),ROUND((DZ7+EB7)/2,1),"-")</f>
        <v>4</v>
      </c>
      <c r="EF7" s="106">
        <v>6.3</v>
      </c>
      <c r="EG7" s="107" t="s">
        <v>67</v>
      </c>
      <c r="EH7" s="92">
        <v>7.5</v>
      </c>
      <c r="EI7" s="84">
        <v>4</v>
      </c>
      <c r="EJ7" s="84"/>
      <c r="EK7" s="85">
        <f>IF(ISBLANK(EJ7),EI7,EI7&amp;"/"&amp;EJ7)</f>
        <v>4</v>
      </c>
      <c r="EL7" s="83">
        <f>ROUND((EH7+EI7)/2,1)</f>
        <v>5.8</v>
      </c>
      <c r="EM7" s="83" t="str">
        <f>IF(ISNUMBER(EJ7),ROUND((EH7+EJ7)/2,1),"-")</f>
        <v>-</v>
      </c>
      <c r="EN7" s="91">
        <f>MAX(EL7:EM7)</f>
        <v>5.8</v>
      </c>
      <c r="EO7" s="83">
        <f>IF(EL7&gt;=5,EL7,IF(EM7&gt;=5,EL7&amp;"/"&amp;EM7,EL7&amp;"/"&amp;EM7))</f>
        <v>5.8</v>
      </c>
      <c r="EP7" s="92">
        <v>5</v>
      </c>
      <c r="EQ7" s="84">
        <v>4</v>
      </c>
      <c r="ER7" s="84">
        <v>4</v>
      </c>
      <c r="ES7" s="85" t="str">
        <f>IF(ISBLANK(ER7),EQ7,EQ7&amp;"/"&amp;ER7)</f>
        <v>4/4</v>
      </c>
      <c r="ET7" s="83">
        <f>ROUND((EP7+EQ7)/2,1)</f>
        <v>4.5</v>
      </c>
      <c r="EU7" s="83">
        <f>IF(ISNUMBER(ER7),ROUND((EP7+ER7)/2,1),"-")</f>
        <v>4.5</v>
      </c>
      <c r="EV7" s="91">
        <v>7</v>
      </c>
      <c r="EW7" s="97" t="s">
        <v>61</v>
      </c>
      <c r="EX7" s="92">
        <v>4.3</v>
      </c>
      <c r="EY7" s="84">
        <v>3</v>
      </c>
      <c r="EZ7" s="84">
        <v>7</v>
      </c>
      <c r="FA7" s="85" t="str">
        <f>IF(ISBLANK(EZ7),EY7,EY7&amp;"/"&amp;EZ7)</f>
        <v>3/7</v>
      </c>
      <c r="FB7" s="83">
        <f>ROUND((EX7+EY7)/2,1)</f>
        <v>3.7</v>
      </c>
      <c r="FC7" s="83">
        <f>IF(ISNUMBER(EZ7),ROUND((EX7+EZ7)/2,1),"-")</f>
        <v>5.7</v>
      </c>
      <c r="FD7" s="91">
        <f>MAX(FB7:FC7)</f>
        <v>5.7</v>
      </c>
      <c r="FE7" s="83" t="str">
        <f>IF(FB7&gt;=5,FB7,IF(FC7&gt;=5,FB7&amp;"/"&amp;FC7,FB7&amp;"/"&amp;FC7))</f>
        <v>3.7/5.7</v>
      </c>
      <c r="FF7" s="83">
        <v>7</v>
      </c>
      <c r="FG7" s="95">
        <f>ROUND((EF7*$EG$5+EN7*$EO$5+EV7*$EW$5+FD7*$FE$5+FF7*$FF$5)/$FG$5,1)</f>
        <v>6.4</v>
      </c>
      <c r="FH7" s="96" t="str">
        <f>IF(FG7&lt;4,"Kém",IF(FG7&lt;5,"Yếu",IF(FG7&lt;6,"TB",IF(FG7&lt;7,"TBK",IF(FG7&lt;8,"Khá",IF(FG7&lt;9,"Giỏi","XS"))))))</f>
        <v>TBK</v>
      </c>
      <c r="FI7" s="92">
        <v>8</v>
      </c>
      <c r="FJ7" s="84">
        <v>2</v>
      </c>
      <c r="FK7" s="84"/>
      <c r="FL7" s="85">
        <f>IF(ISBLANK(FK7),FJ7,FJ7&amp;"/"&amp;FK7)</f>
        <v>2</v>
      </c>
      <c r="FM7" s="83">
        <f>ROUND((FI7+FJ7)/2,1)</f>
        <v>5</v>
      </c>
      <c r="FN7" s="83" t="str">
        <f>IF(ISNUMBER(FK7),ROUND((FI7+FK7)/2,1),"-")</f>
        <v>-</v>
      </c>
      <c r="FO7" s="91">
        <f>MAX(FM7:FN7)</f>
        <v>5</v>
      </c>
      <c r="FP7" s="83">
        <f>IF(FM7&gt;=5,FM7,IF(FN7&gt;=5,FM7&amp;"/"&amp;FN7,FM7&amp;"/"&amp;FN7))</f>
        <v>5</v>
      </c>
      <c r="FQ7" s="92">
        <v>7</v>
      </c>
      <c r="FR7" s="84">
        <v>3</v>
      </c>
      <c r="FS7" s="84"/>
      <c r="FT7" s="85">
        <f>IF(ISBLANK(FS7),FR7,FR7&amp;"/"&amp;FS7)</f>
        <v>3</v>
      </c>
      <c r="FU7" s="83">
        <f>ROUND((FQ7+FR7)/2,1)</f>
        <v>5</v>
      </c>
      <c r="FV7" s="83" t="str">
        <f>IF(ISNUMBER(FS7),ROUND((FQ7+FS7)/2,1),"-")</f>
        <v>-</v>
      </c>
      <c r="FW7" s="91">
        <f>MAX(FU7:FV7)</f>
        <v>5</v>
      </c>
      <c r="FX7" s="83">
        <f>IF(FU7&gt;=5,FU7,IF(FV7&gt;=5,FU7&amp;"/"&amp;FV7,FU7&amp;"/"&amp;FV7))</f>
        <v>5</v>
      </c>
      <c r="FY7" s="92">
        <v>6</v>
      </c>
      <c r="FZ7" s="84">
        <v>0</v>
      </c>
      <c r="GA7" s="108">
        <v>3</v>
      </c>
      <c r="GB7" s="85" t="str">
        <f>IF(ISBLANK(GA7),FZ7,FZ7&amp;"/"&amp;GA7)</f>
        <v>0/3</v>
      </c>
      <c r="GC7" s="83">
        <f>ROUND((FY7+FZ7)/2,1)</f>
        <v>3</v>
      </c>
      <c r="GD7" s="83">
        <f>IF(ISNUMBER(GA7),ROUND((FY7+GA7)/2,1),"-")</f>
        <v>4.5</v>
      </c>
      <c r="GE7" s="91">
        <v>5.8</v>
      </c>
      <c r="GF7" s="97" t="s">
        <v>68</v>
      </c>
      <c r="GG7" s="92">
        <v>6.5</v>
      </c>
      <c r="GH7" s="84">
        <v>7</v>
      </c>
      <c r="GI7" s="84"/>
      <c r="GJ7" s="85">
        <f>IF(ISBLANK(GI7),GH7,GH7&amp;"/"&amp;GI7)</f>
        <v>7</v>
      </c>
      <c r="GK7" s="83">
        <f>ROUND((GG7+GH7)/2,1)</f>
        <v>6.8</v>
      </c>
      <c r="GL7" s="83" t="str">
        <f>IF(ISNUMBER(GI7),ROUND((GG7+GI7)/2,1),"-")</f>
        <v>-</v>
      </c>
      <c r="GM7" s="91">
        <f>MAX(GK7:GL7)</f>
        <v>6.8</v>
      </c>
      <c r="GN7" s="83">
        <f>IF(GK7&gt;=5,GK7,IF(GL7&gt;=5,GK7&amp;"/"&amp;GL7,GK7&amp;"/"&amp;GL7))</f>
        <v>6.8</v>
      </c>
      <c r="GO7" s="92">
        <v>6</v>
      </c>
      <c r="GP7" s="84">
        <v>4</v>
      </c>
      <c r="GQ7" s="80"/>
      <c r="GR7" s="85">
        <f>IF(ISBLANK(GQ7),GP7,GP7&amp;"/"&amp;GQ7)</f>
        <v>4</v>
      </c>
      <c r="GS7" s="83">
        <f>ROUND((GO7+GP7)/2,1)</f>
        <v>5</v>
      </c>
      <c r="GT7" s="83" t="str">
        <f>IF(ISNUMBER(GQ7),ROUND((GO7+GQ7)/2,1),"-")</f>
        <v>-</v>
      </c>
      <c r="GU7" s="91">
        <f>MAX(GS7:GT7)</f>
        <v>5</v>
      </c>
      <c r="GV7" s="83">
        <f>IF(GS7&gt;=5,GS7,IF(GT7&gt;=5,GS7&amp;"/"&amp;GT7,GS7&amp;"/"&amp;GT7))</f>
        <v>5</v>
      </c>
      <c r="GW7" s="92">
        <v>6</v>
      </c>
      <c r="GX7" s="84">
        <v>5</v>
      </c>
      <c r="GY7" s="80"/>
      <c r="GZ7" s="85">
        <f>IF(ISBLANK(GY7),GX7,GX7&amp;"/"&amp;GY7)</f>
        <v>5</v>
      </c>
      <c r="HA7" s="83">
        <f>ROUND((GW7+GX7)/2,1)</f>
        <v>5.5</v>
      </c>
      <c r="HB7" s="83" t="str">
        <f>IF(ISNUMBER(GY7),ROUND((GW7+GY7)/2,1),"-")</f>
        <v>-</v>
      </c>
      <c r="HC7" s="91">
        <f>MAX(HA7:HB7)</f>
        <v>5.5</v>
      </c>
      <c r="HD7" s="83">
        <f>IF(HA7&gt;=5,HA7,IF(HB7&gt;=5,HA7&amp;"/"&amp;HB7,HA7&amp;"/"&amp;HB7))</f>
        <v>5.5</v>
      </c>
      <c r="HE7" s="92">
        <v>4.5</v>
      </c>
      <c r="HF7" s="84">
        <v>3</v>
      </c>
      <c r="HG7" s="109">
        <v>3</v>
      </c>
      <c r="HH7" s="85" t="str">
        <f>IF(ISBLANK(HG7),HF7,HF7&amp;"/"&amp;HG7)</f>
        <v>3/3</v>
      </c>
      <c r="HI7" s="83">
        <f>ROUND((HE7+HF7)/2,1)</f>
        <v>3.8</v>
      </c>
      <c r="HJ7" s="83">
        <f>IF(ISNUMBER(HG7),ROUND((HE7+HG7)/2,1),"-")</f>
        <v>3.8</v>
      </c>
      <c r="HK7" s="91">
        <v>5</v>
      </c>
      <c r="HL7" s="97" t="s">
        <v>69</v>
      </c>
      <c r="HM7" s="110">
        <v>8</v>
      </c>
      <c r="HN7" s="79">
        <v>7</v>
      </c>
      <c r="HO7" s="84">
        <v>6</v>
      </c>
      <c r="HP7" s="84">
        <v>6</v>
      </c>
      <c r="HQ7" s="84">
        <v>7</v>
      </c>
      <c r="HR7" s="83">
        <v>7.6</v>
      </c>
      <c r="HS7" s="101">
        <f>ROUND((FO7*$FP$5+FW7*$FX$5+GE7*$GF$5+GM7*$GN$5+GU7*$GV$5+HC7*$HD$5+HK7*$HL$5+HM7*$HM$5+HN7*$HN$5+HP7*$HP$5+HR7*$HR$5+HO7*$HO$5+HQ7*$HQ$5)/$HS$5,1)</f>
        <v>6.2</v>
      </c>
      <c r="HT7" s="100" t="str">
        <f>IF(HS7&lt;4,"Kém",IF(HS7&lt;5,"Yếu",IF(HS7&lt;6,"TB",IF(HS7&lt;7,"TBK",IF(HS7&lt;8,"Khá",IF(HS7&lt;9,"Giỏi","XS"))))))</f>
        <v>TBK</v>
      </c>
      <c r="HU7" s="101">
        <f>ROUND((HS7*$HS$5+FG7*$FG$5)/$HU$5,1)</f>
        <v>6.3</v>
      </c>
      <c r="HV7" s="100" t="str">
        <f>IF(HU7&lt;4,"Kém",IF(HU7&lt;5,"Yếu",IF(HU7&lt;6,"TB",IF(HU7&lt;7,"TBK",IF(HU7&lt;8,"Khá",IF(HU7&lt;9,"Giỏi","XS"))))))</f>
        <v>TBK</v>
      </c>
      <c r="HW7" s="101">
        <f>ROUND((DX7*$DX$5+HU7*$HU$5)/$HW$5,1)</f>
        <v>6.2</v>
      </c>
      <c r="HX7" s="100" t="str">
        <f>IF(HW7&lt;4,"Kém",IF(HW7&lt;5,"Yếu",IF(HW7&lt;6,"TB",IF(HW7&lt;7,"TBK",IF(HW7&lt;8,"Khá",IF(HW7&lt;9,"Giỏi","XS"))))))</f>
        <v>TBK</v>
      </c>
      <c r="HY7" s="70">
        <v>7</v>
      </c>
      <c r="HZ7" s="70">
        <v>6.5</v>
      </c>
      <c r="IA7" s="70">
        <v>7</v>
      </c>
      <c r="IB7" s="71">
        <f>ROUND(SUM(HY7:IA7)/3,1)</f>
        <v>6.8</v>
      </c>
      <c r="IC7" s="111">
        <f>ROUND((HW7+IB7)/2,1)</f>
        <v>6.5</v>
      </c>
      <c r="ID7" s="72" t="str">
        <f>IF(IC7&lt;4,"Kém",IF(IC7&lt;5,"Yếu",IF(IC7&lt;6,"TB",IF(IC7&lt;7,"TBK",IF(IC7&lt;8,"Khá",IF(IC7&lt;9,"Giỏi","XS"))))))</f>
        <v>TBK</v>
      </c>
    </row>
    <row r="9" spans="181:238" s="113" customFormat="1" ht="15.75">
      <c r="FY9" s="114"/>
      <c r="FZ9" s="114"/>
      <c r="GA9" s="114"/>
      <c r="GB9" s="114"/>
      <c r="GC9" s="114"/>
      <c r="GD9" s="114"/>
      <c r="GE9" s="114"/>
      <c r="GF9" s="114"/>
      <c r="HT9" s="115"/>
      <c r="HV9" s="115"/>
      <c r="HX9" s="115"/>
      <c r="HY9" s="116"/>
      <c r="HZ9" s="116"/>
      <c r="IA9" s="116"/>
      <c r="IB9" s="117"/>
      <c r="IC9" s="116"/>
      <c r="ID9" s="116"/>
    </row>
    <row r="10" spans="180:238" s="118" customFormat="1" ht="22.5" customHeight="1">
      <c r="FX10" s="120" t="s">
        <v>80</v>
      </c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S10" s="121" t="s">
        <v>77</v>
      </c>
      <c r="HT10" s="121"/>
      <c r="HU10" s="121"/>
      <c r="HV10" s="121"/>
      <c r="HW10" s="121"/>
      <c r="HX10" s="121"/>
      <c r="HY10" s="121"/>
      <c r="HZ10" s="121"/>
      <c r="IA10" s="121"/>
      <c r="IB10" s="122"/>
      <c r="IC10" s="123"/>
      <c r="ID10" s="123"/>
    </row>
    <row r="11" spans="181:238" s="118" customFormat="1" ht="20.25" customHeight="1">
      <c r="FY11" s="119"/>
      <c r="FZ11" s="119"/>
      <c r="GA11" s="119"/>
      <c r="GB11" s="119"/>
      <c r="GC11" s="119"/>
      <c r="GD11" s="119"/>
      <c r="GE11" s="119"/>
      <c r="GF11" s="119"/>
      <c r="HS11" s="120" t="s">
        <v>78</v>
      </c>
      <c r="HT11" s="120"/>
      <c r="HU11" s="120"/>
      <c r="HV11" s="120"/>
      <c r="HW11" s="120"/>
      <c r="HX11" s="120"/>
      <c r="HY11" s="120"/>
      <c r="HZ11" s="120"/>
      <c r="IA11" s="120"/>
      <c r="IB11" s="122"/>
      <c r="IC11" s="123"/>
      <c r="ID11" s="123"/>
    </row>
    <row r="12" spans="181:238" s="118" customFormat="1" ht="22.5">
      <c r="FY12" s="119"/>
      <c r="FZ12" s="119"/>
      <c r="GA12" s="119"/>
      <c r="GB12" s="119"/>
      <c r="GC12" s="119"/>
      <c r="GD12" s="119"/>
      <c r="GE12" s="119"/>
      <c r="GF12" s="119"/>
      <c r="IB12" s="122"/>
      <c r="IC12" s="123"/>
      <c r="ID12" s="123"/>
    </row>
    <row r="13" spans="181:238" s="118" customFormat="1" ht="22.5">
      <c r="FY13" s="119"/>
      <c r="FZ13" s="119"/>
      <c r="GA13" s="119"/>
      <c r="GB13" s="119"/>
      <c r="GC13" s="119"/>
      <c r="GD13" s="119"/>
      <c r="GE13" s="119"/>
      <c r="GF13" s="119"/>
      <c r="IB13" s="122"/>
      <c r="IC13" s="123"/>
      <c r="ID13" s="123"/>
    </row>
    <row r="14" spans="236:238" s="118" customFormat="1" ht="22.5">
      <c r="IB14" s="122"/>
      <c r="IC14" s="123"/>
      <c r="ID14" s="123"/>
    </row>
    <row r="15" spans="236:238" s="118" customFormat="1" ht="35.25" customHeight="1">
      <c r="IB15" s="122"/>
      <c r="IC15" s="123"/>
      <c r="ID15" s="123"/>
    </row>
    <row r="16" spans="180:238" s="118" customFormat="1" ht="22.5">
      <c r="FX16" s="120" t="s">
        <v>81</v>
      </c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S16" s="120" t="s">
        <v>79</v>
      </c>
      <c r="HT16" s="120"/>
      <c r="HU16" s="120"/>
      <c r="HV16" s="120"/>
      <c r="HW16" s="120"/>
      <c r="HX16" s="120"/>
      <c r="HY16" s="120"/>
      <c r="HZ16" s="120"/>
      <c r="IA16" s="120"/>
      <c r="IB16" s="122"/>
      <c r="IC16" s="123"/>
      <c r="ID16" s="123"/>
    </row>
    <row r="17" spans="161:238" s="124" customFormat="1" ht="23.25"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26"/>
      <c r="IC17" s="125"/>
      <c r="ID17" s="125"/>
    </row>
    <row r="18" spans="161:235" ht="22.5"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</row>
    <row r="19" spans="161:235" ht="22.5"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</row>
    <row r="20" spans="161:235" ht="22.5"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</row>
    <row r="21" spans="161:235" ht="22.5"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</row>
    <row r="22" spans="161:235" ht="22.5"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</row>
    <row r="23" spans="161:235" ht="22.5"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</row>
    <row r="24" spans="161:235" ht="22.5"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</row>
    <row r="25" spans="161:235" ht="22.5"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</row>
    <row r="26" spans="161:235" ht="22.5"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</row>
    <row r="27" spans="161:235" ht="22.5"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</row>
    <row r="28" spans="161:235" ht="22.5"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</row>
    <row r="29" spans="161:235" ht="22.5"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</row>
    <row r="30" spans="161:235" ht="22.5"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</row>
  </sheetData>
  <sheetProtection/>
  <mergeCells count="36">
    <mergeCell ref="FX10:HL10"/>
    <mergeCell ref="FX16:HL16"/>
    <mergeCell ref="HS10:IA10"/>
    <mergeCell ref="HS11:IA11"/>
    <mergeCell ref="HS16:IA16"/>
    <mergeCell ref="HE4:HL4"/>
    <mergeCell ref="EP4:EW4"/>
    <mergeCell ref="EX4:FE4"/>
    <mergeCell ref="FI4:FP4"/>
    <mergeCell ref="FQ4:FX4"/>
    <mergeCell ref="FY4:GF4"/>
    <mergeCell ref="GG4:GN4"/>
    <mergeCell ref="DQ4:DT4"/>
    <mergeCell ref="DZ4:EG4"/>
    <mergeCell ref="GO4:GV4"/>
    <mergeCell ref="GW4:HD4"/>
    <mergeCell ref="EH4:EO4"/>
    <mergeCell ref="AS4:AZ4"/>
    <mergeCell ref="BE4:BL4"/>
    <mergeCell ref="BM4:BT4"/>
    <mergeCell ref="BU4:CB4"/>
    <mergeCell ref="CC4:CJ4"/>
    <mergeCell ref="CK4:CR4"/>
    <mergeCell ref="CS4:CZ4"/>
    <mergeCell ref="DA4:DH4"/>
    <mergeCell ref="DI4:DP4"/>
    <mergeCell ref="A1:HX1"/>
    <mergeCell ref="A2:HW2"/>
    <mergeCell ref="A4:A5"/>
    <mergeCell ref="B4:B5"/>
    <mergeCell ref="C4:D5"/>
    <mergeCell ref="E4:L4"/>
    <mergeCell ref="M4:T4"/>
    <mergeCell ref="U4:AB4"/>
    <mergeCell ref="AC4:AJ4"/>
    <mergeCell ref="AK4:AR4"/>
  </mergeCells>
  <printOptions/>
  <pageMargins left="0" right="0" top="0.41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Home</cp:lastModifiedBy>
  <cp:lastPrinted>2015-06-25T08:48:24Z</cp:lastPrinted>
  <dcterms:created xsi:type="dcterms:W3CDTF">2015-06-25T02:41:31Z</dcterms:created>
  <dcterms:modified xsi:type="dcterms:W3CDTF">2015-06-25T09:11:44Z</dcterms:modified>
  <cp:category/>
  <cp:version/>
  <cp:contentType/>
  <cp:contentStatus/>
</cp:coreProperties>
</file>